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rreouss-my.sharepoint.com/personal/juan_echeverria_uss_cl/Documents/Juan Echeverría/Dirección de Evaluación/Estudios de Opinión/PEDIATRIA/Resultados/"/>
    </mc:Choice>
  </mc:AlternateContent>
  <xr:revisionPtr revIDLastSave="2" documentId="8_{B54DB8A2-D226-4AB8-A7C3-C55C43F3C101}" xr6:coauthVersionLast="47" xr6:coauthVersionMax="47" xr10:uidLastSave="{F9E5F4F6-BC67-4BEA-A937-CB6DC70F0B1F}"/>
  <bookViews>
    <workbookView xWindow="-120" yWindow="-120" windowWidth="24240" windowHeight="13140" activeTab="4" xr2:uid="{00000000-000D-0000-FFFF-FFFF00000000}"/>
  </bookViews>
  <sheets>
    <sheet name="Base" sheetId="3" r:id="rId1"/>
    <sheet name="AlphaCronb" sheetId="7" r:id="rId2"/>
    <sheet name="Caracterización" sheetId="8" r:id="rId3"/>
    <sheet name="Resultados" sheetId="9" r:id="rId4"/>
    <sheet name="Ranking" sheetId="10" r:id="rId5"/>
  </sheets>
  <definedNames>
    <definedName name="_xlnm._FilterDatabase" localSheetId="4" hidden="1">Ranking!$A$1:$E$1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A4" i="7" l="1"/>
  <c r="BA5" i="7"/>
  <c r="BA6" i="7"/>
  <c r="BA7" i="7"/>
  <c r="BA8" i="7"/>
  <c r="BA9" i="7"/>
  <c r="BA10"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D3" i="10"/>
  <c r="E3" i="10"/>
  <c r="D4" i="10"/>
  <c r="E4" i="10"/>
  <c r="D5" i="10"/>
  <c r="E5" i="10"/>
  <c r="D6" i="10"/>
  <c r="E6" i="10"/>
  <c r="D7" i="10"/>
  <c r="E7" i="10"/>
  <c r="D8" i="10"/>
  <c r="E8" i="10"/>
  <c r="D9" i="10"/>
  <c r="E9" i="10"/>
  <c r="D10" i="10"/>
  <c r="E10" i="10"/>
  <c r="D11" i="10"/>
  <c r="E11" i="10"/>
  <c r="D12" i="10"/>
  <c r="E12" i="10"/>
  <c r="D13" i="10"/>
  <c r="E13" i="10"/>
  <c r="D14" i="10"/>
  <c r="E14" i="10"/>
  <c r="D15" i="10"/>
  <c r="E15" i="10"/>
  <c r="D16" i="10"/>
  <c r="E16" i="10"/>
  <c r="D17" i="10"/>
  <c r="E17" i="10"/>
  <c r="D18" i="10"/>
  <c r="E18" i="10"/>
  <c r="D19" i="10"/>
  <c r="E19" i="10"/>
  <c r="D20" i="10"/>
  <c r="E20" i="10"/>
  <c r="D21" i="10"/>
  <c r="E21" i="10"/>
  <c r="D22" i="10"/>
  <c r="E22" i="10"/>
  <c r="D23" i="10"/>
  <c r="E23" i="10"/>
  <c r="D24" i="10"/>
  <c r="E24" i="10"/>
  <c r="D25" i="10"/>
  <c r="E25" i="10"/>
  <c r="D26" i="10"/>
  <c r="E26" i="10"/>
  <c r="D27" i="10"/>
  <c r="E27" i="10"/>
  <c r="D28" i="10"/>
  <c r="E28" i="10"/>
  <c r="D29" i="10"/>
  <c r="E29" i="10"/>
  <c r="D30" i="10"/>
  <c r="E30" i="10"/>
  <c r="D31" i="10"/>
  <c r="E31" i="10"/>
  <c r="D32" i="10"/>
  <c r="E32" i="10"/>
  <c r="D33" i="10"/>
  <c r="E33" i="10"/>
  <c r="D34" i="10"/>
  <c r="E34" i="10"/>
  <c r="D35" i="10"/>
  <c r="E35" i="10"/>
  <c r="D36" i="10"/>
  <c r="E36" i="10"/>
  <c r="D37" i="10"/>
  <c r="E37" i="10"/>
  <c r="D38" i="10"/>
  <c r="E38" i="10"/>
  <c r="D39" i="10"/>
  <c r="E39" i="10"/>
  <c r="D40" i="10"/>
  <c r="E40" i="10"/>
  <c r="D41" i="10"/>
  <c r="E41" i="10"/>
  <c r="D42" i="10"/>
  <c r="E42" i="10"/>
  <c r="D43" i="10"/>
  <c r="E43" i="10"/>
  <c r="D44" i="10"/>
  <c r="E44" i="10"/>
  <c r="D45" i="10"/>
  <c r="E45" i="10"/>
  <c r="D46" i="10"/>
  <c r="E46" i="10"/>
  <c r="D47" i="10"/>
  <c r="E47" i="10"/>
  <c r="D48" i="10"/>
  <c r="E48" i="10"/>
  <c r="D49" i="10"/>
  <c r="E49" i="10"/>
  <c r="D50" i="10"/>
  <c r="E50" i="10"/>
  <c r="E2" i="10"/>
  <c r="D2" i="10"/>
  <c r="C2" i="10"/>
  <c r="C35" i="10"/>
  <c r="C36" i="10"/>
  <c r="C43" i="10"/>
  <c r="C50" i="10"/>
  <c r="C28" i="10"/>
  <c r="C17" i="10"/>
  <c r="C18" i="10"/>
  <c r="C29" i="10"/>
  <c r="C3" i="10"/>
  <c r="C4" i="10"/>
  <c r="C5" i="10"/>
  <c r="C6" i="10"/>
  <c r="C30" i="10"/>
  <c r="C37" i="10"/>
  <c r="C7" i="10"/>
  <c r="C8" i="10"/>
  <c r="C19" i="10"/>
  <c r="C12" i="10"/>
  <c r="C20" i="10"/>
  <c r="C13" i="10"/>
  <c r="C14" i="10"/>
  <c r="C38" i="10"/>
  <c r="C39" i="10"/>
  <c r="C46" i="10"/>
  <c r="C40" i="10"/>
  <c r="C21" i="10"/>
  <c r="C22" i="10"/>
  <c r="C27" i="10"/>
  <c r="C31" i="10"/>
  <c r="C15" i="10"/>
  <c r="C32" i="10"/>
  <c r="C23" i="10"/>
  <c r="C47" i="10"/>
  <c r="C44" i="10"/>
  <c r="C48" i="10"/>
  <c r="C24" i="10"/>
  <c r="C41" i="10"/>
  <c r="C42" i="10"/>
  <c r="C45" i="10"/>
  <c r="C33" i="10"/>
  <c r="C16" i="10"/>
  <c r="C49" i="10"/>
  <c r="C9" i="10"/>
  <c r="C10" i="10"/>
  <c r="C25" i="10"/>
  <c r="C34" i="10"/>
  <c r="C26" i="10"/>
  <c r="C11" i="10"/>
  <c r="C105" i="9"/>
  <c r="D105" i="9"/>
  <c r="E105" i="9"/>
  <c r="F105" i="9"/>
  <c r="B105" i="9"/>
  <c r="C100" i="9"/>
  <c r="D100" i="9"/>
  <c r="E100" i="9"/>
  <c r="F100" i="9"/>
  <c r="C101" i="9"/>
  <c r="D101" i="9"/>
  <c r="E101" i="9"/>
  <c r="F101" i="9"/>
  <c r="B101" i="9"/>
  <c r="B100" i="9"/>
  <c r="C93" i="9"/>
  <c r="D93" i="9"/>
  <c r="E93" i="9"/>
  <c r="F93" i="9"/>
  <c r="C94" i="9"/>
  <c r="D94" i="9"/>
  <c r="E94" i="9"/>
  <c r="F94" i="9"/>
  <c r="C95" i="9"/>
  <c r="D95" i="9"/>
  <c r="E95" i="9"/>
  <c r="F95" i="9"/>
  <c r="C96" i="9"/>
  <c r="D96" i="9"/>
  <c r="E96" i="9"/>
  <c r="F96" i="9"/>
  <c r="B96" i="9"/>
  <c r="B95" i="9"/>
  <c r="B94" i="9"/>
  <c r="B93" i="9"/>
  <c r="C89" i="9"/>
  <c r="D89" i="9"/>
  <c r="E89" i="9"/>
  <c r="F89" i="9"/>
  <c r="B89" i="9"/>
  <c r="K84" i="9"/>
  <c r="L84" i="9" s="1"/>
  <c r="K83" i="9"/>
  <c r="K85" i="9" s="1"/>
  <c r="B84" i="9"/>
  <c r="B83" i="9"/>
  <c r="C75" i="9"/>
  <c r="D75" i="9"/>
  <c r="E75" i="9"/>
  <c r="F75" i="9"/>
  <c r="C76" i="9"/>
  <c r="D76" i="9"/>
  <c r="E76" i="9"/>
  <c r="F76" i="9"/>
  <c r="C77" i="9"/>
  <c r="D77" i="9"/>
  <c r="E77" i="9"/>
  <c r="F77" i="9"/>
  <c r="C78" i="9"/>
  <c r="D78" i="9"/>
  <c r="E78" i="9"/>
  <c r="F78" i="9"/>
  <c r="C79" i="9"/>
  <c r="D79" i="9"/>
  <c r="E79" i="9"/>
  <c r="F79" i="9"/>
  <c r="B79" i="9"/>
  <c r="B78" i="9"/>
  <c r="B77" i="9"/>
  <c r="B76" i="9"/>
  <c r="B75" i="9"/>
  <c r="Q67" i="9"/>
  <c r="P67" i="9"/>
  <c r="G67" i="9"/>
  <c r="C67" i="9"/>
  <c r="D67" i="9"/>
  <c r="E67" i="9"/>
  <c r="F67" i="9"/>
  <c r="C68" i="9"/>
  <c r="D68" i="9"/>
  <c r="E68" i="9"/>
  <c r="F68" i="9"/>
  <c r="C69" i="9"/>
  <c r="D69" i="9"/>
  <c r="E69" i="9"/>
  <c r="F69" i="9"/>
  <c r="C70" i="9"/>
  <c r="D70" i="9"/>
  <c r="E70" i="9"/>
  <c r="F70" i="9"/>
  <c r="C71" i="9"/>
  <c r="D71" i="9"/>
  <c r="E71" i="9"/>
  <c r="F71" i="9"/>
  <c r="B71" i="9"/>
  <c r="B70" i="9"/>
  <c r="B69" i="9"/>
  <c r="B68" i="9"/>
  <c r="B67" i="9"/>
  <c r="H67" i="9" s="1"/>
  <c r="C57" i="9"/>
  <c r="D57" i="9"/>
  <c r="E57" i="9"/>
  <c r="F57" i="9"/>
  <c r="C58" i="9"/>
  <c r="D58" i="9"/>
  <c r="E58" i="9"/>
  <c r="F58" i="9"/>
  <c r="C59" i="9"/>
  <c r="D59" i="9"/>
  <c r="E59" i="9"/>
  <c r="F59" i="9"/>
  <c r="C60" i="9"/>
  <c r="D60" i="9"/>
  <c r="E60" i="9"/>
  <c r="F60" i="9"/>
  <c r="C61" i="9"/>
  <c r="D61" i="9"/>
  <c r="E61" i="9"/>
  <c r="F61" i="9"/>
  <c r="C62" i="9"/>
  <c r="D62" i="9"/>
  <c r="E62" i="9"/>
  <c r="F62" i="9"/>
  <c r="C63" i="9"/>
  <c r="D63" i="9"/>
  <c r="E63" i="9"/>
  <c r="F63" i="9"/>
  <c r="B63" i="9"/>
  <c r="B62" i="9"/>
  <c r="B61" i="9"/>
  <c r="B60" i="9"/>
  <c r="B59" i="9"/>
  <c r="B58" i="9"/>
  <c r="B57" i="9"/>
  <c r="C52" i="9"/>
  <c r="D52" i="9"/>
  <c r="E52" i="9"/>
  <c r="F52" i="9"/>
  <c r="C53" i="9"/>
  <c r="D53" i="9"/>
  <c r="E53" i="9"/>
  <c r="F53" i="9"/>
  <c r="B53" i="9"/>
  <c r="B52" i="9"/>
  <c r="K47" i="9"/>
  <c r="K46" i="9"/>
  <c r="B47" i="9"/>
  <c r="B46" i="9"/>
  <c r="C42" i="9"/>
  <c r="D42" i="9"/>
  <c r="E42" i="9"/>
  <c r="F42" i="9"/>
  <c r="B42" i="9"/>
  <c r="K37" i="9"/>
  <c r="K36" i="9"/>
  <c r="B37" i="9"/>
  <c r="B36" i="9"/>
  <c r="C26" i="9"/>
  <c r="D26" i="9"/>
  <c r="E26" i="9"/>
  <c r="F26" i="9"/>
  <c r="C27" i="9"/>
  <c r="D27" i="9"/>
  <c r="E27" i="9"/>
  <c r="F27" i="9"/>
  <c r="C28" i="9"/>
  <c r="D28" i="9"/>
  <c r="E28" i="9"/>
  <c r="F28" i="9"/>
  <c r="C29" i="9"/>
  <c r="D29" i="9"/>
  <c r="E29" i="9"/>
  <c r="F29" i="9"/>
  <c r="C30" i="9"/>
  <c r="D30" i="9"/>
  <c r="E30" i="9"/>
  <c r="F30" i="9"/>
  <c r="C31" i="9"/>
  <c r="D31" i="9"/>
  <c r="E31" i="9"/>
  <c r="F31" i="9"/>
  <c r="C32" i="9"/>
  <c r="D32" i="9"/>
  <c r="E32" i="9"/>
  <c r="F32" i="9"/>
  <c r="B32" i="9"/>
  <c r="B26" i="9"/>
  <c r="B31" i="9"/>
  <c r="C17" i="9"/>
  <c r="D17" i="9"/>
  <c r="E17" i="9"/>
  <c r="F17" i="9"/>
  <c r="C18" i="9"/>
  <c r="D18" i="9"/>
  <c r="E18" i="9"/>
  <c r="F18" i="9"/>
  <c r="C19" i="9"/>
  <c r="D19" i="9"/>
  <c r="E19" i="9"/>
  <c r="F19" i="9"/>
  <c r="C20" i="9"/>
  <c r="D20" i="9"/>
  <c r="E20" i="9"/>
  <c r="F20" i="9"/>
  <c r="C21" i="9"/>
  <c r="D21" i="9"/>
  <c r="E21" i="9"/>
  <c r="F21" i="9"/>
  <c r="C22" i="9"/>
  <c r="D22" i="9"/>
  <c r="E22" i="9"/>
  <c r="F22" i="9"/>
  <c r="B17" i="9"/>
  <c r="C7" i="9"/>
  <c r="D7" i="9"/>
  <c r="E7" i="9"/>
  <c r="F7" i="9"/>
  <c r="C8" i="9"/>
  <c r="D8" i="9"/>
  <c r="E8" i="9"/>
  <c r="F8" i="9"/>
  <c r="C9" i="9"/>
  <c r="D9" i="9"/>
  <c r="E9" i="9"/>
  <c r="F9" i="9"/>
  <c r="C10" i="9"/>
  <c r="D10" i="9"/>
  <c r="E10" i="9"/>
  <c r="F10" i="9"/>
  <c r="C11" i="9"/>
  <c r="D11" i="9"/>
  <c r="E11" i="9"/>
  <c r="F11" i="9"/>
  <c r="C12" i="9"/>
  <c r="D12" i="9"/>
  <c r="E12" i="9"/>
  <c r="F12" i="9"/>
  <c r="C13" i="9"/>
  <c r="D13" i="9"/>
  <c r="E13" i="9"/>
  <c r="F13" i="9"/>
  <c r="B7" i="9"/>
  <c r="C3" i="9"/>
  <c r="D3" i="9"/>
  <c r="E3" i="9"/>
  <c r="F3" i="9"/>
  <c r="B30" i="9"/>
  <c r="B29" i="9"/>
  <c r="B28" i="9"/>
  <c r="B27" i="9"/>
  <c r="B22" i="9"/>
  <c r="B21" i="9"/>
  <c r="B20" i="9"/>
  <c r="B19" i="9"/>
  <c r="B18" i="9"/>
  <c r="B13" i="9"/>
  <c r="B12" i="9"/>
  <c r="B11" i="9"/>
  <c r="B10" i="9"/>
  <c r="B9" i="9"/>
  <c r="B8" i="9"/>
  <c r="B3" i="9"/>
  <c r="C26" i="8"/>
  <c r="B26" i="8"/>
  <c r="C20" i="8"/>
  <c r="B20" i="8"/>
  <c r="C14" i="8"/>
  <c r="B14" i="8"/>
  <c r="B4" i="8"/>
  <c r="E15" i="7"/>
  <c r="B11" i="7"/>
  <c r="BA3" i="7"/>
  <c r="E17" i="7" l="1"/>
  <c r="E16" i="7"/>
  <c r="L83" i="9"/>
  <c r="H57" i="9"/>
  <c r="H59" i="9"/>
  <c r="M59" i="9" s="1"/>
  <c r="U59" i="9" s="1"/>
  <c r="H75" i="9"/>
  <c r="O75" i="9" s="1"/>
  <c r="K48" i="9"/>
  <c r="H61" i="9"/>
  <c r="O61" i="9" s="1"/>
  <c r="H22" i="9"/>
  <c r="O22" i="9" s="1"/>
  <c r="H11" i="9"/>
  <c r="H76" i="9"/>
  <c r="M76" i="9" s="1"/>
  <c r="U76" i="9" s="1"/>
  <c r="H93" i="9"/>
  <c r="M93" i="9" s="1"/>
  <c r="U93" i="9" s="1"/>
  <c r="H101" i="9"/>
  <c r="O101" i="9" s="1"/>
  <c r="H31" i="9"/>
  <c r="N31" i="9" s="1"/>
  <c r="K38" i="9"/>
  <c r="H70" i="9"/>
  <c r="O70" i="9" s="1"/>
  <c r="H62" i="9"/>
  <c r="M62" i="9" s="1"/>
  <c r="U62" i="9" s="1"/>
  <c r="B48" i="9"/>
  <c r="C46" i="9" s="1"/>
  <c r="B38" i="9"/>
  <c r="L37" i="9" s="1"/>
  <c r="H26" i="9"/>
  <c r="H17" i="9"/>
  <c r="N17" i="9" s="1"/>
  <c r="H28" i="9"/>
  <c r="N28" i="9" s="1"/>
  <c r="H10" i="9"/>
  <c r="N10" i="9" s="1"/>
  <c r="H27" i="9"/>
  <c r="O27" i="9" s="1"/>
  <c r="H13" i="9"/>
  <c r="M13" i="9" s="1"/>
  <c r="U13" i="9" s="1"/>
  <c r="H7" i="9"/>
  <c r="N7" i="9" s="1"/>
  <c r="H3" i="9"/>
  <c r="K3" i="9" s="1"/>
  <c r="L75" i="9"/>
  <c r="L11" i="9"/>
  <c r="M11" i="9"/>
  <c r="U11" i="9" s="1"/>
  <c r="K11" i="9"/>
  <c r="K70" i="9"/>
  <c r="M22" i="9"/>
  <c r="U22" i="9" s="1"/>
  <c r="L22" i="9"/>
  <c r="K22" i="9"/>
  <c r="O93" i="9"/>
  <c r="N11" i="9"/>
  <c r="O11" i="9"/>
  <c r="N22" i="9"/>
  <c r="V22" i="9" s="1"/>
  <c r="K93" i="9"/>
  <c r="L93" i="9"/>
  <c r="H100" i="9"/>
  <c r="L100" i="9" s="1"/>
  <c r="H12" i="9"/>
  <c r="O26" i="9"/>
  <c r="H60" i="9"/>
  <c r="H71" i="9"/>
  <c r="H96" i="9"/>
  <c r="K96" i="9" s="1"/>
  <c r="H95" i="9"/>
  <c r="H21" i="9"/>
  <c r="M21" i="9" s="1"/>
  <c r="U21" i="9" s="1"/>
  <c r="H58" i="9"/>
  <c r="H69" i="9"/>
  <c r="M69" i="9" s="1"/>
  <c r="U69" i="9" s="1"/>
  <c r="M75" i="9"/>
  <c r="U75" i="9" s="1"/>
  <c r="H94" i="9"/>
  <c r="M94" i="9" s="1"/>
  <c r="U94" i="9" s="1"/>
  <c r="H9" i="9"/>
  <c r="M9" i="9" s="1"/>
  <c r="U9" i="9" s="1"/>
  <c r="N13" i="9"/>
  <c r="H20" i="9"/>
  <c r="L20" i="9" s="1"/>
  <c r="N27" i="9"/>
  <c r="V27" i="9" s="1"/>
  <c r="H32" i="9"/>
  <c r="M32" i="9" s="1"/>
  <c r="U32" i="9" s="1"/>
  <c r="L57" i="9"/>
  <c r="N61" i="9"/>
  <c r="V61" i="9" s="1"/>
  <c r="H68" i="9"/>
  <c r="L68" i="9" s="1"/>
  <c r="N75" i="9"/>
  <c r="V75" i="9" s="1"/>
  <c r="H79" i="9"/>
  <c r="M79" i="9" s="1"/>
  <c r="U79" i="9" s="1"/>
  <c r="H8" i="9"/>
  <c r="M8" i="9" s="1"/>
  <c r="U8" i="9" s="1"/>
  <c r="H19" i="9"/>
  <c r="M19" i="9" s="1"/>
  <c r="U19" i="9" s="1"/>
  <c r="H30" i="9"/>
  <c r="M30" i="9" s="1"/>
  <c r="U30" i="9" s="1"/>
  <c r="H42" i="9"/>
  <c r="M42" i="9" s="1"/>
  <c r="U42" i="9" s="1"/>
  <c r="H53" i="9"/>
  <c r="M53" i="9" s="1"/>
  <c r="U53" i="9" s="1"/>
  <c r="M67" i="9"/>
  <c r="U67" i="9" s="1"/>
  <c r="H78" i="9"/>
  <c r="M78" i="9" s="1"/>
  <c r="U78" i="9" s="1"/>
  <c r="H89" i="9"/>
  <c r="M89" i="9" s="1"/>
  <c r="U89" i="9" s="1"/>
  <c r="H18" i="9"/>
  <c r="N18" i="9" s="1"/>
  <c r="H29" i="9"/>
  <c r="N29" i="9" s="1"/>
  <c r="H52" i="9"/>
  <c r="N52" i="9" s="1"/>
  <c r="H63" i="9"/>
  <c r="N63" i="9" s="1"/>
  <c r="H77" i="9"/>
  <c r="K77" i="9" s="1"/>
  <c r="B85" i="9"/>
  <c r="C83" i="9" s="1"/>
  <c r="H105" i="9"/>
  <c r="N105" i="9" s="1"/>
  <c r="E19" i="7" l="1"/>
  <c r="O76" i="9"/>
  <c r="L76" i="9"/>
  <c r="T76" i="9" s="1"/>
  <c r="K76" i="9"/>
  <c r="N76" i="9"/>
  <c r="K75" i="9"/>
  <c r="T75" i="9" s="1"/>
  <c r="O10" i="9"/>
  <c r="M61" i="9"/>
  <c r="U61" i="9" s="1"/>
  <c r="K10" i="9"/>
  <c r="M70" i="9"/>
  <c r="U70" i="9" s="1"/>
  <c r="M10" i="9"/>
  <c r="U10" i="9" s="1"/>
  <c r="O13" i="9"/>
  <c r="K101" i="9"/>
  <c r="L10" i="9"/>
  <c r="T10" i="9" s="1"/>
  <c r="O59" i="9"/>
  <c r="V59" i="9" s="1"/>
  <c r="L70" i="9"/>
  <c r="N70" i="9"/>
  <c r="K59" i="9"/>
  <c r="T59" i="9" s="1"/>
  <c r="N59" i="9"/>
  <c r="L61" i="9"/>
  <c r="L59" i="9"/>
  <c r="N93" i="9"/>
  <c r="V93" i="9" s="1"/>
  <c r="L17" i="9"/>
  <c r="T17" i="9" s="1"/>
  <c r="K61" i="9"/>
  <c r="K28" i="9"/>
  <c r="M17" i="9"/>
  <c r="U17" i="9" s="1"/>
  <c r="L36" i="9"/>
  <c r="O31" i="9"/>
  <c r="V31" i="9" s="1"/>
  <c r="M31" i="9"/>
  <c r="U31" i="9" s="1"/>
  <c r="L46" i="9"/>
  <c r="M28" i="9"/>
  <c r="U28" i="9" s="1"/>
  <c r="K17" i="9"/>
  <c r="N101" i="9"/>
  <c r="V101" i="9" s="1"/>
  <c r="L13" i="9"/>
  <c r="L31" i="9"/>
  <c r="O17" i="9"/>
  <c r="O96" i="9"/>
  <c r="M101" i="9"/>
  <c r="U101" i="9" s="1"/>
  <c r="K31" i="9"/>
  <c r="T31" i="9" s="1"/>
  <c r="L101" i="9"/>
  <c r="T101" i="9" s="1"/>
  <c r="L47" i="9"/>
  <c r="V70" i="9"/>
  <c r="T61" i="9"/>
  <c r="M63" i="9"/>
  <c r="U63" i="9" s="1"/>
  <c r="N62" i="9"/>
  <c r="O62" i="9"/>
  <c r="K62" i="9"/>
  <c r="Q62" i="9" s="1"/>
  <c r="L62" i="9"/>
  <c r="C47" i="9"/>
  <c r="C37" i="9"/>
  <c r="C36" i="9"/>
  <c r="M27" i="9"/>
  <c r="U27" i="9" s="1"/>
  <c r="L27" i="9"/>
  <c r="L28" i="9"/>
  <c r="T28" i="9" s="1"/>
  <c r="K27" i="9"/>
  <c r="Q27" i="9" s="1"/>
  <c r="O28" i="9"/>
  <c r="M29" i="9"/>
  <c r="U29" i="9" s="1"/>
  <c r="M7" i="9"/>
  <c r="U7" i="9" s="1"/>
  <c r="N42" i="9"/>
  <c r="M52" i="9"/>
  <c r="U52" i="9" s="1"/>
  <c r="O42" i="9"/>
  <c r="L53" i="9"/>
  <c r="K105" i="9"/>
  <c r="K13" i="9"/>
  <c r="N21" i="9"/>
  <c r="K26" i="9"/>
  <c r="L105" i="9"/>
  <c r="L9" i="9"/>
  <c r="V13" i="9"/>
  <c r="M3" i="9"/>
  <c r="U3" i="9" s="1"/>
  <c r="N3" i="9"/>
  <c r="O3" i="9"/>
  <c r="L3" i="9"/>
  <c r="Q61" i="9"/>
  <c r="K100" i="9"/>
  <c r="T100" i="9" s="1"/>
  <c r="L8" i="9"/>
  <c r="N53" i="9"/>
  <c r="O68" i="9"/>
  <c r="K63" i="9"/>
  <c r="K52" i="9"/>
  <c r="V17" i="9"/>
  <c r="O78" i="9"/>
  <c r="O53" i="9"/>
  <c r="M68" i="9"/>
  <c r="U68" i="9" s="1"/>
  <c r="L78" i="9"/>
  <c r="K78" i="9"/>
  <c r="N32" i="9"/>
  <c r="K32" i="9"/>
  <c r="N60" i="9"/>
  <c r="M60" i="9"/>
  <c r="U60" i="9" s="1"/>
  <c r="L60" i="9"/>
  <c r="T93" i="9"/>
  <c r="K60" i="9"/>
  <c r="N8" i="9"/>
  <c r="T3" i="9"/>
  <c r="O20" i="9"/>
  <c r="M57" i="9"/>
  <c r="U57" i="9" s="1"/>
  <c r="L7" i="9"/>
  <c r="O7" i="9"/>
  <c r="L58" i="9"/>
  <c r="K58" i="9"/>
  <c r="O58" i="9"/>
  <c r="N69" i="9"/>
  <c r="O19" i="9"/>
  <c r="N78" i="9"/>
  <c r="M58" i="9"/>
  <c r="U58" i="9" s="1"/>
  <c r="K7" i="9"/>
  <c r="L19" i="9"/>
  <c r="K53" i="9"/>
  <c r="O30" i="9"/>
  <c r="Q75" i="9"/>
  <c r="L89" i="9"/>
  <c r="O60" i="9"/>
  <c r="O18" i="9"/>
  <c r="V18" i="9" s="1"/>
  <c r="L18" i="9"/>
  <c r="N71" i="9"/>
  <c r="M71" i="9"/>
  <c r="U71" i="9" s="1"/>
  <c r="L71" i="9"/>
  <c r="K8" i="9"/>
  <c r="O77" i="9"/>
  <c r="L77" i="9"/>
  <c r="T77" i="9" s="1"/>
  <c r="L12" i="9"/>
  <c r="N12" i="9"/>
  <c r="M12" i="9"/>
  <c r="U12" i="9" s="1"/>
  <c r="M77" i="9"/>
  <c r="U77" i="9" s="1"/>
  <c r="Q11" i="9"/>
  <c r="T11" i="9"/>
  <c r="L63" i="9"/>
  <c r="O63" i="9"/>
  <c r="V63" i="9" s="1"/>
  <c r="K9" i="9"/>
  <c r="N9" i="9"/>
  <c r="O95" i="9"/>
  <c r="M95" i="9"/>
  <c r="U95" i="9" s="1"/>
  <c r="L95" i="9"/>
  <c r="M105" i="9"/>
  <c r="U105" i="9" s="1"/>
  <c r="N19" i="9"/>
  <c r="O32" i="9"/>
  <c r="V28" i="9"/>
  <c r="O105" i="9"/>
  <c r="V105" i="9" s="1"/>
  <c r="M100" i="9"/>
  <c r="U100" i="9" s="1"/>
  <c r="K30" i="9"/>
  <c r="O12" i="9"/>
  <c r="L67" i="9"/>
  <c r="Q13" i="9"/>
  <c r="O57" i="9"/>
  <c r="K89" i="9"/>
  <c r="O69" i="9"/>
  <c r="L69" i="9"/>
  <c r="K69" i="9"/>
  <c r="C84" i="9"/>
  <c r="V10" i="9"/>
  <c r="M20" i="9"/>
  <c r="U20" i="9" s="1"/>
  <c r="K19" i="9"/>
  <c r="K79" i="9"/>
  <c r="N79" i="9"/>
  <c r="N68" i="9"/>
  <c r="K68" i="9"/>
  <c r="L94" i="9"/>
  <c r="O94" i="9"/>
  <c r="N96" i="9"/>
  <c r="V96" i="9" s="1"/>
  <c r="M96" i="9"/>
  <c r="U96" i="9" s="1"/>
  <c r="O100" i="9"/>
  <c r="N100" i="9"/>
  <c r="N30" i="9"/>
  <c r="L96" i="9"/>
  <c r="O67" i="9"/>
  <c r="K18" i="9"/>
  <c r="L30" i="9"/>
  <c r="N89" i="9"/>
  <c r="N95" i="9"/>
  <c r="K42" i="9"/>
  <c r="N77" i="9"/>
  <c r="N20" i="9"/>
  <c r="K20" i="9"/>
  <c r="N26" i="9"/>
  <c r="V26" i="9" s="1"/>
  <c r="M26" i="9"/>
  <c r="U26" i="9" s="1"/>
  <c r="L26" i="9"/>
  <c r="O8" i="9"/>
  <c r="V11" i="9"/>
  <c r="O71" i="9"/>
  <c r="O21" i="9"/>
  <c r="L21" i="9"/>
  <c r="K21" i="9"/>
  <c r="K71" i="9"/>
  <c r="O89" i="9"/>
  <c r="Q17" i="9"/>
  <c r="L52" i="9"/>
  <c r="O52" i="9"/>
  <c r="V52" i="9" s="1"/>
  <c r="O29" i="9"/>
  <c r="V29" i="9" s="1"/>
  <c r="L29" i="9"/>
  <c r="K29" i="9"/>
  <c r="N94" i="9"/>
  <c r="N58" i="9"/>
  <c r="K12" i="9"/>
  <c r="N67" i="9"/>
  <c r="L79" i="9"/>
  <c r="O79" i="9"/>
  <c r="K67" i="9"/>
  <c r="K95" i="9"/>
  <c r="K94" i="9"/>
  <c r="L42" i="9"/>
  <c r="O9" i="9"/>
  <c r="L32" i="9"/>
  <c r="T70" i="9"/>
  <c r="M18" i="9"/>
  <c r="U18" i="9" s="1"/>
  <c r="K57" i="9"/>
  <c r="N57" i="9"/>
  <c r="T22" i="9"/>
  <c r="Q22" i="9"/>
  <c r="V7" i="9"/>
  <c r="Q93" i="9" l="1"/>
  <c r="Q76" i="9"/>
  <c r="T78" i="9"/>
  <c r="V76" i="9"/>
  <c r="Q31" i="9"/>
  <c r="Q70" i="9"/>
  <c r="Q59" i="9"/>
  <c r="Q10" i="9"/>
  <c r="V62" i="9"/>
  <c r="T105" i="9"/>
  <c r="V3" i="9"/>
  <c r="Q101" i="9"/>
  <c r="V78" i="9"/>
  <c r="T13" i="9"/>
  <c r="T62" i="9"/>
  <c r="V53" i="9"/>
  <c r="Q52" i="9"/>
  <c r="V42" i="9"/>
  <c r="Q28" i="9"/>
  <c r="T27" i="9"/>
  <c r="Q78" i="9"/>
  <c r="T26" i="9"/>
  <c r="V30" i="9"/>
  <c r="V68" i="9"/>
  <c r="T63" i="9"/>
  <c r="V100" i="9"/>
  <c r="V21" i="9"/>
  <c r="Q3" i="9"/>
  <c r="Q96" i="9"/>
  <c r="V12" i="9"/>
  <c r="Q26" i="9"/>
  <c r="V89" i="9"/>
  <c r="V69" i="9"/>
  <c r="V94" i="9"/>
  <c r="V9" i="9"/>
  <c r="T8" i="9"/>
  <c r="Q8" i="9"/>
  <c r="V67" i="9"/>
  <c r="V95" i="9"/>
  <c r="V19" i="9"/>
  <c r="T53" i="9"/>
  <c r="Q53" i="9"/>
  <c r="Q12" i="9"/>
  <c r="T12" i="9"/>
  <c r="V71" i="9"/>
  <c r="T58" i="9"/>
  <c r="Q58" i="9"/>
  <c r="T96" i="9"/>
  <c r="V58" i="9"/>
  <c r="T20" i="9"/>
  <c r="Q20" i="9"/>
  <c r="T52" i="9"/>
  <c r="T21" i="9"/>
  <c r="Q21" i="9"/>
  <c r="T19" i="9"/>
  <c r="Q19" i="9"/>
  <c r="T9" i="9"/>
  <c r="Q9" i="9"/>
  <c r="T57" i="9"/>
  <c r="Q57" i="9"/>
  <c r="V20" i="9"/>
  <c r="T69" i="9"/>
  <c r="Q69" i="9"/>
  <c r="T30" i="9"/>
  <c r="Q30" i="9"/>
  <c r="Q63" i="9"/>
  <c r="Q7" i="9"/>
  <c r="T7" i="9"/>
  <c r="V8" i="9"/>
  <c r="V60" i="9"/>
  <c r="T94" i="9"/>
  <c r="Q94" i="9"/>
  <c r="T29" i="9"/>
  <c r="Q29" i="9"/>
  <c r="V79" i="9"/>
  <c r="Q60" i="9"/>
  <c r="T60" i="9"/>
  <c r="T32" i="9"/>
  <c r="Q32" i="9"/>
  <c r="T42" i="9"/>
  <c r="Q42" i="9"/>
  <c r="T89" i="9"/>
  <c r="Q89" i="9"/>
  <c r="T68" i="9"/>
  <c r="Q68" i="9"/>
  <c r="V57" i="9"/>
  <c r="T95" i="9"/>
  <c r="Q95" i="9"/>
  <c r="T67" i="9"/>
  <c r="Q71" i="9"/>
  <c r="T71" i="9"/>
  <c r="Q77" i="9"/>
  <c r="V77" i="9"/>
  <c r="T18" i="9"/>
  <c r="Q18" i="9"/>
  <c r="T79" i="9"/>
  <c r="Q79" i="9"/>
  <c r="Q105" i="9"/>
  <c r="Q100" i="9"/>
  <c r="V32" i="9"/>
</calcChain>
</file>

<file path=xl/sharedStrings.xml><?xml version="1.0" encoding="utf-8"?>
<sst xmlns="http://schemas.openxmlformats.org/spreadsheetml/2006/main" count="735" uniqueCount="149">
  <si>
    <t>ID de respuesta</t>
  </si>
  <si>
    <t>Estado de respuesta</t>
  </si>
  <si>
    <t>Dirección IP</t>
  </si>
  <si>
    <t>Marca de tiempo (dd/mm/yyyy)</t>
  </si>
  <si>
    <t>Duplicar</t>
  </si>
  <si>
    <t>Tiempo necesario para completar (segundos)</t>
  </si>
  <si>
    <t>Seq. Número</t>
  </si>
  <si>
    <t>Referencia externa</t>
  </si>
  <si>
    <t>Nombre Completo</t>
  </si>
  <si>
    <t>Sede</t>
  </si>
  <si>
    <t>Ingreso</t>
  </si>
  <si>
    <t>Variable personalizada 4</t>
  </si>
  <si>
    <t>Variable personalizada 5</t>
  </si>
  <si>
    <t>Correo electrónico del encuestado</t>
  </si>
  <si>
    <t>Lista de correo</t>
  </si>
  <si>
    <t>Código de país</t>
  </si>
  <si>
    <t>Región</t>
  </si>
  <si>
    <t>Estimado(a) Residente, El programa de Postítulo de Especialización médica en Pediatría de la Universidad San Sebastián se encuentra en un proceso de autoevaluación, el que tiene por objeto detectar fortalezas y oportunidades de mejora. Tu contribución como residente del programa resulta muy importante en términos de la reflexión interna que el programa está realizando, asociado al fortalecimiento de las capacidades de autorregulación y de aseguramiento de la calidad. Para conocer tu opinión respecto a distintos aspectos de tu experiencia como residente, te pedimos responder esta encuesta, la que es de carácter confidencial. Esta información será procesada por la Vicerrectoría de Aseguramiento de la Calidad, siendo analizada como resultados globales y sin individualizar las respuestas. </t>
  </si>
  <si>
    <t>INSTRUCCIONES: PARA CADA PREGUNTA POR FAVOR SELECCIONA LA O LAS ALTERNATIVAS QUE CORRESPONDAN Y RESPONDE TODAS LAS PREGUNTAS.</t>
  </si>
  <si>
    <t>SECCIÓN I. CUESTIONARIOPara las siguientes preguntas, te pedimos que contestes tu nivel de acuerdo con cada una de las frases planteadas, usando una escala que va desde "Muy en desacuerdo" a "Muy de acuerdo".</t>
  </si>
  <si>
    <t>1. Definición Conceptual</t>
  </si>
  <si>
    <t>2. Contexto Institucional</t>
  </si>
  <si>
    <t>3. Perfil de Egreso y Proceso de Selección</t>
  </si>
  <si>
    <t>4. Estructura del Programa y Plan de Estudios</t>
  </si>
  <si>
    <t>5. Durante la pandemia, algunas rotaciones/actividades clínicas contempladas en el plan de estudios, fueron suspendidas o modificadas por la contingencia. Preguntar si las actividades docentes fueron cambiadas por actividades asistenciales de atención directa a pacientes.</t>
  </si>
  <si>
    <t>5. Contexto pandemia</t>
  </si>
  <si>
    <t>6. ¿Has tenido clases en modalidad online?</t>
  </si>
  <si>
    <t>6. Docencia y Recursos Tecnológicos en Modalidad Online</t>
  </si>
  <si>
    <t>7. Cuerpo Académico</t>
  </si>
  <si>
    <t>8. Recursos de Apoyo</t>
  </si>
  <si>
    <t>9. Campos Clínicos</t>
  </si>
  <si>
    <t>9.6 ¿Has participado en instancias de evaluación del campo clínico, en cuanto a la calidad de sus instalaciones, equipamientos y recursos para el aprendizaje?</t>
  </si>
  <si>
    <t>10. Vinculación con el Medio</t>
  </si>
  <si>
    <t>11. Capacidad de Autorregulación</t>
  </si>
  <si>
    <t>12. Satisfacción General</t>
  </si>
  <si>
    <t>SECCIÓN II. DATOS GENERALES</t>
  </si>
  <si>
    <t>P1. Año de ingreso al programa:</t>
  </si>
  <si>
    <t>P2. Al momento de ingresar al programa, ¿te encontrabas trabajando? </t>
  </si>
  <si>
    <t>P2.1 ¿Cuál era tu relación contractual donde te encontrabas trabajando? </t>
  </si>
  <si>
    <t>P2.2 Indica por favor el cargo y nombre de la empresa, institución u organización donde te encontrabas trabajando. (Por ej. Médico General, RedSalud)</t>
  </si>
  <si>
    <t>¡MUCHAS GRACIAS POR RESPONDER!TU OPINIÓN ES MUY IMPORTANTE PARA EL PROGRAMA Por favor, selecciona finalizar encuesta para que tu respuesta quede registrada correctamente.</t>
  </si>
  <si>
    <t/>
  </si>
  <si>
    <t>1.1 El programa está orientado a entregar conocimientos, competencias y habilidades avanzadas en el área de la Pediatría.</t>
  </si>
  <si>
    <t>2.1 El programa difunde los reglamentos y normativas que regulan sus actividades.</t>
  </si>
  <si>
    <t>2.2 Conozco a las autoridades del programa (Director, Coordinador u otro).</t>
  </si>
  <si>
    <t>2.3 Cuando tengo un problema sé a quién tengo que recurrir.</t>
  </si>
  <si>
    <t>2.4 El director del programa está disponible para atender residentes.</t>
  </si>
  <si>
    <t>2.5 Conozco los procedimientos regulares para comunicarme con docentes y autoridades del programa.</t>
  </si>
  <si>
    <t>2.6 La estructura organizacional de la institución facilita el desarrollo del programa.</t>
  </si>
  <si>
    <t>2.7 El personal administrativo del programa entrega los servicios necesarios para un funcionamiento adecuado.</t>
  </si>
  <si>
    <t>3.1 Al momento de postular al programa, tuve claro los requisitos de ingreso.</t>
  </si>
  <si>
    <t>3.2 El proceso de selección al programa fue claro en cada una de sus etapas.</t>
  </si>
  <si>
    <t>3.3 Los requisitos de selección son adecuados para el nivel y exigencias del programa.</t>
  </si>
  <si>
    <t>3.4 El cupo anual y total de residentes es de público conocimiento.</t>
  </si>
  <si>
    <t>3.5 Conozco el conjunto de conocimientos y habilidades que debe tener un(a) graduado(a) del programa que estoy estudiando (perfil de egreso).</t>
  </si>
  <si>
    <t>3.6 La formación recibida hasta ahora permite suponer que alcanzaré los conocimientos y habilidades definidas en el perfil de egreso del programa.</t>
  </si>
  <si>
    <t>4.1 La estructura curricular del programa es coherente con el perfil de egreso definido.</t>
  </si>
  <si>
    <t>4.2 Los resultados de aprendizaje específicos de cada asignatura/actividad clínica o rotación por especialidad son dados a conocer al inicio de cada una de ellas.</t>
  </si>
  <si>
    <t>4.3 Las metodologías de evaluación logran medir los conocimientos y habilidades adquiridas.</t>
  </si>
  <si>
    <t>4.4 Las metodologías de enseñanza favorecen el aprendizaje.</t>
  </si>
  <si>
    <t>4.5 El programa considera reuniones periódicas de discusión de casos clínicos.</t>
  </si>
  <si>
    <t>4.6 El proceso para el desarrollo de mi examen de grado/título es claro en cada una de sus etapas.</t>
  </si>
  <si>
    <t>4.7 Conozco los criterios o requisitos para graduarme de este programa.</t>
  </si>
  <si>
    <t>5.1 La reprogramación de las actividades clínicas suspendidas a causa de la pandemia, permite asegurar el cumplimiento de los objetivos del programa y del perfil de egreso.</t>
  </si>
  <si>
    <t>6.1 Las plataformas tecnológicas (classroom) han favorecido una docencia efectiva.</t>
  </si>
  <si>
    <t>6.2 Estoy conforme cómo la USS desarrolla sus actividades académicas en modalidad virtual.</t>
  </si>
  <si>
    <t>7.1 En general, la calidad del cuerpo académico es apropiada para los propósitos del programa.</t>
  </si>
  <si>
    <t>7.2 Considero que la mayoría de los docentes que he tenido son académicos de prestigio y trayectoria reconocida.</t>
  </si>
  <si>
    <t>7.3 La evaluación docente se aplica periódicamente.</t>
  </si>
  <si>
    <t>7.4 Se aprecia que las evaluaciones docentes son tomadas en cuenta para la gestión de la calidad.</t>
  </si>
  <si>
    <t>7.5 Los docentes entregan feedback oportuno de mis evaluaciones.</t>
  </si>
  <si>
    <t>7.6 La supervisión docente en actividades clínicas es adecuada para el logro de mis aprendizajes.</t>
  </si>
  <si>
    <t>7.7 La cantidad de docentes por residente es suficiente en las actividades clínicas.</t>
  </si>
  <si>
    <t>8.1 La infraestructura es adecuada para el desarrollo de los propósitos del programa (salas de clases, laboratorios, talleres, auditórium).</t>
  </si>
  <si>
    <t>8.2 Puedo acceder fácilmente a mi información académica (cursos, notas, solicitudes, certificados, entre otros).</t>
  </si>
  <si>
    <t>8.3 El material bibliográfico que necesito lo encuentro, ya sea en la biblioteca, por préstamo interbibliotecario, intersede o por documento electrónico.</t>
  </si>
  <si>
    <t>8.4 Los recursos de apoyo al aprendizaje como revistas especializadas, bases de datos, software, entre otros, son pertinentes para los propósitos del programa.</t>
  </si>
  <si>
    <t>8.5 La oferta de becas y beneficios para el desarrollo de actividades como pasantías, congresos u otros, es adecuada.</t>
  </si>
  <si>
    <t>9.1 Los campos clínicos utilizados reúnen las condiciones de infraestructura adecuadas para el desarrollo de mis actividades clínicas (box de atención, salas de espera, salas de reuniones, etc.).</t>
  </si>
  <si>
    <t>9.2 Los campos clínicos utilizados reúnen el equipamiento adecuado para el desarrollo de mis actividades clínicas.</t>
  </si>
  <si>
    <t>9.3 Las diferentes rotaciones de las asignaturas de Pediatría reúnen especialistas adecuados para el desarrollo de mis actividades clínicas.</t>
  </si>
  <si>
    <t>9.4 El programa dispone de instrumentos para el registro de los procedimientos que realizo en las actividades clínicas.</t>
  </si>
  <si>
    <t>9.5 El campo clínico cuenta con la cantidad y calidad de prestaciones asistenciales propias de la especialidad y susceptibles de servir como una experiencia de aprendizaje.</t>
  </si>
  <si>
    <t>9.7 He percibido mejoras a partir de las evaluaciones realizadas al campo clínico.</t>
  </si>
  <si>
    <t>10.1 El programa fomenta la participación de sus residentes en seminarios, congresos u otras actividades de la disciplina.</t>
  </si>
  <si>
    <t>10.2 El plan de estudios contempla actividades de vinculación de sus residentes con el medio (profesional o académico).</t>
  </si>
  <si>
    <t>10.3 El programa promueve la movilidad a través de sus convenios (intercambios, pasantías, etc.).</t>
  </si>
  <si>
    <t>10.4 El programa promueve su internacionalización a través de pasantías, profesores visitantes extranjeros, articulación interinstitucional, entre otros.</t>
  </si>
  <si>
    <t>11.1 Existen y operan instancias para plantear inquietudes o sugerencias en cuanto al desarrollo del programa.</t>
  </si>
  <si>
    <t>11.2 Reconozco el compromiso de parte del programa por asegurar la calidad de la formación.</t>
  </si>
  <si>
    <t>12.1 Estoy satisfecho(a) con la formación que he recibido hasta ahora.</t>
  </si>
  <si>
    <t>Completed</t>
  </si>
  <si>
    <t>179.57.146.54</t>
  </si>
  <si>
    <t>PUERTO MONTT</t>
  </si>
  <si>
    <t>BBDD Residentes 2022</t>
  </si>
  <si>
    <t>CL</t>
  </si>
  <si>
    <t>LL</t>
  </si>
  <si>
    <t>Médico general, Cesfam san luis - peñalolen</t>
  </si>
  <si>
    <t>181.226.204.88</t>
  </si>
  <si>
    <t>179.57.141.18</t>
  </si>
  <si>
    <t>Médico General en CESFAM de Río Bueno</t>
  </si>
  <si>
    <t>181.203.40.210</t>
  </si>
  <si>
    <t>RM</t>
  </si>
  <si>
    <t>Médico general de zona (edf) hospital purranque, servicio salud Osorno</t>
  </si>
  <si>
    <t>179.56.47.241</t>
  </si>
  <si>
    <t>Médico general, cesfam Santa Cecilia</t>
  </si>
  <si>
    <t>186.11.118.173</t>
  </si>
  <si>
    <t>Médico general, IST</t>
  </si>
  <si>
    <t>190.46.58.210</t>
  </si>
  <si>
    <t>Médico general, cesfam la faena</t>
  </si>
  <si>
    <t>190.95.99.134</t>
  </si>
  <si>
    <t>AR</t>
  </si>
  <si>
    <t>atencion primaria</t>
  </si>
  <si>
    <t>Muy en desacuerdo</t>
  </si>
  <si>
    <t>En desacuerdo</t>
  </si>
  <si>
    <t>Ni de acuerdo ni en desacuerdo</t>
  </si>
  <si>
    <t>De acuerdo</t>
  </si>
  <si>
    <t>Muy de acuerdo</t>
  </si>
  <si>
    <t>Total</t>
  </si>
  <si>
    <t>Si</t>
  </si>
  <si>
    <t>No</t>
  </si>
  <si>
    <t>No conozco la sede</t>
  </si>
  <si>
    <t>2016</t>
  </si>
  <si>
    <t>2017</t>
  </si>
  <si>
    <t>2018</t>
  </si>
  <si>
    <t>2019</t>
  </si>
  <si>
    <t>2020</t>
  </si>
  <si>
    <t>2021</t>
  </si>
  <si>
    <t>Dependiente</t>
  </si>
  <si>
    <t>Independiente</t>
  </si>
  <si>
    <t>ALPHA DE CRONBACH</t>
  </si>
  <si>
    <t>K (n° ítems)</t>
  </si>
  <si>
    <t>∑Vi (varianza de cada ítem)</t>
  </si>
  <si>
    <t>Vt (varianza total)</t>
  </si>
  <si>
    <t>α</t>
  </si>
  <si>
    <t>Respuestas</t>
  </si>
  <si>
    <t>Tasa respuesta</t>
  </si>
  <si>
    <t>N°</t>
  </si>
  <si>
    <t>%</t>
  </si>
  <si>
    <t>TOTAL</t>
  </si>
  <si>
    <t>% desaprobación</t>
  </si>
  <si>
    <t>% neutral</t>
  </si>
  <si>
    <t>% aprobación</t>
  </si>
  <si>
    <t>Quienes contestan "Si" en P5.</t>
  </si>
  <si>
    <t>Quienes contestan "Si" en P6.</t>
  </si>
  <si>
    <t>Quienes contestan "Si" en P9.6.</t>
  </si>
  <si>
    <t>Dimensión</t>
  </si>
  <si>
    <t>Ítem</t>
  </si>
  <si>
    <t>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</si>
</sst>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
    <numFmt numFmtId="165" formatCode="0.000"/>
    <numFmt numFmtId="166" formatCode="0.0%"/>
  </numFmts>
  <fonts count="16" x14ac:knownFonts="1">
    <font>
      <sz val="11"/>
      <color indexed="8"/>
      <name val="Calibri"/>
      <family val="2"/>
      <scheme val="minor"/>
    </font>
    <font>
      <sz val="8"/>
      <name val="Calibri"/>
    </font>
    <font>
      <b/>
      <sz val="8"/>
      <name val="Calibri"/>
    </font>
    <font>
      <sz val="11"/>
      <color indexed="8"/>
      <name val="Calibri"/>
      <family val="2"/>
      <scheme val="minor"/>
    </font>
    <font>
      <b/>
      <sz val="8"/>
      <name val="Calibri"/>
      <family val="2"/>
    </font>
    <font>
      <b/>
      <sz val="11"/>
      <color indexed="8"/>
      <name val="Calibri"/>
      <family val="2"/>
      <scheme val="minor"/>
    </font>
    <font>
      <sz val="10"/>
      <color indexed="8"/>
      <name val="Calibri"/>
      <family val="2"/>
      <scheme val="minor"/>
    </font>
    <font>
      <sz val="10"/>
      <color theme="1"/>
      <name val="Calibri"/>
      <family val="2"/>
      <scheme val="minor"/>
    </font>
    <font>
      <sz val="10"/>
      <color indexed="8"/>
      <name val="Calibri"/>
      <family val="2"/>
    </font>
    <font>
      <b/>
      <sz val="11"/>
      <color indexed="8"/>
      <name val="Calibri"/>
      <family val="2"/>
    </font>
    <font>
      <b/>
      <sz val="10"/>
      <color indexed="8"/>
      <name val="Calibri"/>
      <family val="2"/>
      <scheme val="minor"/>
    </font>
    <font>
      <b/>
      <sz val="10"/>
      <name val="Calibri"/>
      <family val="2"/>
      <scheme val="minor"/>
    </font>
    <font>
      <sz val="10"/>
      <name val="Calibri"/>
      <family val="2"/>
      <scheme val="minor"/>
    </font>
    <font>
      <sz val="10"/>
      <name val="Calibri"/>
      <family val="2"/>
    </font>
    <font>
      <i/>
      <sz val="10"/>
      <color indexed="8"/>
      <name val="Calibri"/>
      <family val="2"/>
      <scheme val="minor"/>
    </font>
    <font>
      <sz val="8"/>
      <name val="Calibri"/>
      <family val="2"/>
    </font>
  </fonts>
  <fills count="6">
    <fill>
      <patternFill patternType="none"/>
    </fill>
    <fill>
      <patternFill patternType="gray125"/>
    </fill>
    <fill>
      <patternFill patternType="none">
        <fgColor indexed="23"/>
      </patternFill>
    </fill>
    <fill>
      <patternFill patternType="solid">
        <fgColor rgb="FFFFFF00"/>
        <bgColor indexed="64"/>
      </patternFill>
    </fill>
    <fill>
      <patternFill patternType="solid">
        <fgColor theme="3" tint="0.59999389629810485"/>
        <bgColor indexed="64"/>
      </patternFill>
    </fill>
    <fill>
      <patternFill patternType="solid">
        <fgColor theme="2"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xf numFmtId="9" fontId="3" fillId="2" borderId="0" applyFont="0" applyFill="0" applyBorder="0" applyAlignment="0" applyProtection="0"/>
  </cellStyleXfs>
  <cellXfs count="48">
    <xf numFmtId="0" fontId="0" fillId="0" borderId="0" xfId="0"/>
    <xf numFmtId="0" fontId="2" fillId="0" borderId="0" xfId="0" applyFont="1"/>
    <xf numFmtId="0" fontId="1" fillId="0" borderId="0" xfId="0" applyFont="1"/>
    <xf numFmtId="164" fontId="1" fillId="0" borderId="0" xfId="0" applyNumberFormat="1" applyFont="1"/>
    <xf numFmtId="0" fontId="3" fillId="2" borderId="0" xfId="1"/>
    <xf numFmtId="2" fontId="3" fillId="2" borderId="0" xfId="1" applyNumberFormat="1"/>
    <xf numFmtId="0" fontId="5" fillId="2" borderId="0" xfId="1" applyFont="1"/>
    <xf numFmtId="0" fontId="3" fillId="2" borderId="0" xfId="1" applyAlignment="1">
      <alignment horizontal="left"/>
    </xf>
    <xf numFmtId="0" fontId="6" fillId="2" borderId="0" xfId="1" applyFont="1"/>
    <xf numFmtId="0" fontId="7" fillId="2" borderId="0" xfId="1" applyFont="1" applyAlignment="1">
      <alignment horizontal="right"/>
    </xf>
    <xf numFmtId="0" fontId="8" fillId="2" borderId="0" xfId="1" applyFont="1"/>
    <xf numFmtId="2" fontId="7" fillId="2" borderId="0" xfId="1" applyNumberFormat="1" applyFont="1" applyAlignment="1">
      <alignment horizontal="right"/>
    </xf>
    <xf numFmtId="0" fontId="7" fillId="2" borderId="0" xfId="1" applyFont="1" applyAlignment="1">
      <alignment horizontal="left"/>
    </xf>
    <xf numFmtId="0" fontId="9" fillId="2" borderId="1" xfId="1" applyFont="1" applyBorder="1"/>
    <xf numFmtId="165" fontId="7" fillId="2" borderId="1" xfId="1" applyNumberFormat="1" applyFont="1" applyBorder="1" applyAlignment="1">
      <alignment horizontal="right"/>
    </xf>
    <xf numFmtId="0" fontId="6" fillId="2" borderId="1" xfId="1" applyFont="1" applyBorder="1"/>
    <xf numFmtId="0" fontId="6" fillId="2" borderId="1" xfId="1" applyFont="1" applyBorder="1" applyAlignment="1">
      <alignment horizontal="center"/>
    </xf>
    <xf numFmtId="0" fontId="6" fillId="2" borderId="0" xfId="1" applyFont="1" applyAlignment="1">
      <alignment horizontal="center"/>
    </xf>
    <xf numFmtId="0" fontId="10" fillId="2" borderId="1" xfId="1" applyFont="1" applyBorder="1"/>
    <xf numFmtId="166" fontId="10" fillId="2" borderId="1" xfId="2" applyNumberFormat="1" applyFont="1" applyBorder="1" applyAlignment="1">
      <alignment horizontal="center"/>
    </xf>
    <xf numFmtId="0" fontId="10" fillId="2" borderId="1" xfId="1" applyFont="1" applyBorder="1" applyAlignment="1">
      <alignment horizontal="center"/>
    </xf>
    <xf numFmtId="166" fontId="10" fillId="2" borderId="1" xfId="1" applyNumberFormat="1" applyFont="1" applyBorder="1" applyAlignment="1">
      <alignment horizontal="center"/>
    </xf>
    <xf numFmtId="166" fontId="6" fillId="2" borderId="1" xfId="2" applyNumberFormat="1" applyFont="1" applyBorder="1" applyAlignment="1">
      <alignment horizontal="center"/>
    </xf>
    <xf numFmtId="9" fontId="6" fillId="2" borderId="1" xfId="2" applyFont="1" applyBorder="1" applyAlignment="1">
      <alignment horizontal="center"/>
    </xf>
    <xf numFmtId="0" fontId="11" fillId="2" borderId="1" xfId="1" applyFont="1" applyBorder="1" applyAlignment="1">
      <alignment horizontal="left" vertical="center"/>
    </xf>
    <xf numFmtId="0" fontId="11" fillId="2" borderId="1" xfId="1" applyFont="1" applyBorder="1" applyAlignment="1">
      <alignment horizontal="center" vertical="center"/>
    </xf>
    <xf numFmtId="0" fontId="10" fillId="2" borderId="1" xfId="1" applyFont="1" applyBorder="1" applyAlignment="1">
      <alignment horizontal="center" vertical="center"/>
    </xf>
    <xf numFmtId="0" fontId="12" fillId="2" borderId="1" xfId="1" applyFont="1" applyBorder="1" applyAlignment="1">
      <alignment horizontal="left" vertical="center"/>
    </xf>
    <xf numFmtId="9" fontId="6" fillId="2" borderId="1" xfId="1" applyNumberFormat="1" applyFont="1" applyBorder="1" applyAlignment="1">
      <alignment horizontal="center"/>
    </xf>
    <xf numFmtId="166" fontId="6" fillId="2" borderId="1" xfId="1" applyNumberFormat="1" applyFont="1" applyBorder="1" applyAlignment="1">
      <alignment horizontal="center"/>
    </xf>
    <xf numFmtId="0" fontId="12" fillId="2" borderId="0" xfId="1" applyFont="1" applyAlignment="1">
      <alignment horizontal="left" vertical="center"/>
    </xf>
    <xf numFmtId="166" fontId="6" fillId="2" borderId="0" xfId="2" applyNumberFormat="1" applyFont="1" applyBorder="1" applyAlignment="1">
      <alignment horizontal="center"/>
    </xf>
    <xf numFmtId="9" fontId="6" fillId="2" borderId="0" xfId="1" applyNumberFormat="1" applyFont="1" applyAlignment="1">
      <alignment horizontal="center"/>
    </xf>
    <xf numFmtId="166" fontId="6" fillId="2" borderId="0" xfId="1" applyNumberFormat="1" applyFont="1" applyAlignment="1">
      <alignment horizontal="center"/>
    </xf>
    <xf numFmtId="0" fontId="13" fillId="2" borderId="1" xfId="1" applyFont="1" applyBorder="1"/>
    <xf numFmtId="0" fontId="6" fillId="3" borderId="1" xfId="1" applyFont="1" applyFill="1" applyBorder="1" applyAlignment="1">
      <alignment horizontal="center"/>
    </xf>
    <xf numFmtId="0" fontId="14" fillId="3" borderId="0" xfId="1" applyFont="1" applyFill="1"/>
    <xf numFmtId="0" fontId="10" fillId="3" borderId="1" xfId="1" applyFont="1" applyFill="1" applyBorder="1" applyAlignment="1">
      <alignment horizontal="center"/>
    </xf>
    <xf numFmtId="0" fontId="10" fillId="4" borderId="1"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3" fillId="2" borderId="0" xfId="1" applyAlignment="1">
      <alignment horizontal="center" vertical="center" wrapText="1"/>
    </xf>
    <xf numFmtId="166" fontId="13" fillId="2" borderId="1" xfId="2" applyNumberFormat="1" applyFont="1" applyBorder="1" applyAlignment="1">
      <alignment horizontal="center"/>
    </xf>
    <xf numFmtId="0" fontId="6" fillId="5" borderId="1" xfId="1" applyFont="1" applyFill="1" applyBorder="1" applyAlignment="1">
      <alignment horizontal="center"/>
    </xf>
    <xf numFmtId="0" fontId="4" fillId="0" borderId="0" xfId="0" applyFont="1"/>
    <xf numFmtId="0" fontId="11" fillId="2" borderId="0" xfId="1" applyFont="1" applyAlignment="1">
      <alignment horizontal="left" vertical="center"/>
    </xf>
    <xf numFmtId="0" fontId="13" fillId="2" borderId="0" xfId="1" applyFont="1"/>
    <xf numFmtId="0" fontId="15" fillId="0" borderId="0" xfId="0" applyFont="1"/>
    <xf numFmtId="9" fontId="10" fillId="2" borderId="1" xfId="2" applyFont="1" applyBorder="1" applyAlignment="1">
      <alignment horizontal="center"/>
    </xf>
  </cellXfs>
  <cellStyles count="3">
    <cellStyle name="Normal" xfId="0" builtinId="0"/>
    <cellStyle name="Normal 2" xfId="1" xr:uid="{C45C9B44-324A-4C58-8BF1-8C87E8AA3B7F}"/>
    <cellStyle name="Porcentaje 2" xfId="2" xr:uid="{4615E2CB-9F42-4329-AB61-84CC165D21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123825</xdr:rowOff>
    </xdr:from>
    <xdr:to>
      <xdr:col>2</xdr:col>
      <xdr:colOff>638000</xdr:colOff>
      <xdr:row>17</xdr:row>
      <xdr:rowOff>123764</xdr:rowOff>
    </xdr:to>
    <xdr:pic>
      <xdr:nvPicPr>
        <xdr:cNvPr id="2" name="Imagen 1">
          <a:extLst>
            <a:ext uri="{FF2B5EF4-FFF2-40B4-BE49-F238E27FC236}">
              <a16:creationId xmlns:a16="http://schemas.microsoft.com/office/drawing/2014/main" id="{48D6FA45-2329-4284-8391-71195428219D}"/>
            </a:ext>
          </a:extLst>
        </xdr:cNvPr>
        <xdr:cNvPicPr>
          <a:picLocks noChangeAspect="1"/>
        </xdr:cNvPicPr>
      </xdr:nvPicPr>
      <xdr:blipFill>
        <a:blip xmlns:r="http://schemas.openxmlformats.org/officeDocument/2006/relationships" r:embed="rId1"/>
        <a:stretch>
          <a:fillRect/>
        </a:stretch>
      </xdr:blipFill>
      <xdr:spPr>
        <a:xfrm>
          <a:off x="762000" y="2981325"/>
          <a:ext cx="1400000" cy="5714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10"/>
  <sheetViews>
    <sheetView workbookViewId="0">
      <selection activeCell="N4" sqref="N4"/>
    </sheetView>
  </sheetViews>
  <sheetFormatPr baseColWidth="10" defaultColWidth="9.140625" defaultRowHeight="15" x14ac:dyDescent="0.25"/>
  <cols>
    <col min="2" max="2" width="9.7109375" customWidth="1"/>
    <col min="3" max="3" width="13.7109375" customWidth="1"/>
    <col min="4" max="4" width="22.28515625" bestFit="1" customWidth="1"/>
  </cols>
  <sheetData>
    <row r="1" spans="1:7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21</v>
      </c>
      <c r="X1" s="1" t="s">
        <v>21</v>
      </c>
      <c r="Y1" s="1" t="s">
        <v>21</v>
      </c>
      <c r="Z1" s="1" t="s">
        <v>21</v>
      </c>
      <c r="AA1" s="1" t="s">
        <v>21</v>
      </c>
      <c r="AB1" s="1" t="s">
        <v>21</v>
      </c>
      <c r="AC1" s="1" t="s">
        <v>22</v>
      </c>
      <c r="AD1" s="1" t="s">
        <v>22</v>
      </c>
      <c r="AE1" s="1" t="s">
        <v>22</v>
      </c>
      <c r="AF1" s="1" t="s">
        <v>22</v>
      </c>
      <c r="AG1" s="1" t="s">
        <v>22</v>
      </c>
      <c r="AH1" s="1" t="s">
        <v>22</v>
      </c>
      <c r="AI1" s="1" t="s">
        <v>23</v>
      </c>
      <c r="AJ1" s="1" t="s">
        <v>23</v>
      </c>
      <c r="AK1" s="1" t="s">
        <v>23</v>
      </c>
      <c r="AL1" s="1" t="s">
        <v>23</v>
      </c>
      <c r="AM1" s="1" t="s">
        <v>23</v>
      </c>
      <c r="AN1" s="1" t="s">
        <v>23</v>
      </c>
      <c r="AO1" s="1" t="s">
        <v>23</v>
      </c>
      <c r="AP1" s="1" t="s">
        <v>24</v>
      </c>
      <c r="AQ1" s="1" t="s">
        <v>25</v>
      </c>
      <c r="AR1" s="1" t="s">
        <v>26</v>
      </c>
      <c r="AS1" s="1" t="s">
        <v>27</v>
      </c>
      <c r="AT1" s="1" t="s">
        <v>27</v>
      </c>
      <c r="AU1" s="1" t="s">
        <v>28</v>
      </c>
      <c r="AV1" s="1" t="s">
        <v>28</v>
      </c>
      <c r="AW1" s="1" t="s">
        <v>28</v>
      </c>
      <c r="AX1" s="1" t="s">
        <v>28</v>
      </c>
      <c r="AY1" s="1" t="s">
        <v>28</v>
      </c>
      <c r="AZ1" s="1" t="s">
        <v>28</v>
      </c>
      <c r="BA1" s="1" t="s">
        <v>28</v>
      </c>
      <c r="BB1" s="1" t="s">
        <v>29</v>
      </c>
      <c r="BC1" s="1" t="s">
        <v>29</v>
      </c>
      <c r="BD1" s="1" t="s">
        <v>29</v>
      </c>
      <c r="BE1" s="1" t="s">
        <v>29</v>
      </c>
      <c r="BF1" s="1" t="s">
        <v>29</v>
      </c>
      <c r="BG1" s="1" t="s">
        <v>30</v>
      </c>
      <c r="BH1" s="1" t="s">
        <v>30</v>
      </c>
      <c r="BI1" s="1" t="s">
        <v>30</v>
      </c>
      <c r="BJ1" s="1" t="s">
        <v>30</v>
      </c>
      <c r="BK1" s="1" t="s">
        <v>30</v>
      </c>
      <c r="BL1" s="1" t="s">
        <v>31</v>
      </c>
      <c r="BM1" s="1" t="s">
        <v>30</v>
      </c>
      <c r="BN1" s="1" t="s">
        <v>32</v>
      </c>
      <c r="BO1" s="1" t="s">
        <v>32</v>
      </c>
      <c r="BP1" s="1" t="s">
        <v>32</v>
      </c>
      <c r="BQ1" s="1" t="s">
        <v>32</v>
      </c>
      <c r="BR1" s="1" t="s">
        <v>33</v>
      </c>
      <c r="BS1" s="1" t="s">
        <v>33</v>
      </c>
      <c r="BT1" s="1" t="s">
        <v>34</v>
      </c>
      <c r="BU1" s="1" t="s">
        <v>35</v>
      </c>
      <c r="BV1" s="1" t="s">
        <v>36</v>
      </c>
      <c r="BW1" s="1" t="s">
        <v>37</v>
      </c>
      <c r="BX1" s="1" t="s">
        <v>38</v>
      </c>
      <c r="BY1" s="1" t="s">
        <v>39</v>
      </c>
      <c r="BZ1" s="1" t="s">
        <v>40</v>
      </c>
    </row>
    <row r="2" spans="1:78" x14ac:dyDescent="0.25">
      <c r="A2" s="1" t="s">
        <v>41</v>
      </c>
      <c r="B2" s="1" t="s">
        <v>41</v>
      </c>
      <c r="C2" s="1" t="s">
        <v>41</v>
      </c>
      <c r="D2" s="1" t="s">
        <v>41</v>
      </c>
      <c r="E2" s="1" t="s">
        <v>41</v>
      </c>
      <c r="F2" s="1" t="s">
        <v>41</v>
      </c>
      <c r="G2" s="1" t="s">
        <v>41</v>
      </c>
      <c r="H2" s="1" t="s">
        <v>41</v>
      </c>
      <c r="I2" s="1" t="s">
        <v>41</v>
      </c>
      <c r="J2" s="1" t="s">
        <v>41</v>
      </c>
      <c r="K2" s="1" t="s">
        <v>41</v>
      </c>
      <c r="L2" s="1" t="s">
        <v>41</v>
      </c>
      <c r="M2" s="1" t="s">
        <v>41</v>
      </c>
      <c r="N2" s="1" t="s">
        <v>41</v>
      </c>
      <c r="O2" s="1" t="s">
        <v>41</v>
      </c>
      <c r="P2" s="1" t="s">
        <v>41</v>
      </c>
      <c r="Q2" s="1" t="s">
        <v>41</v>
      </c>
      <c r="R2" s="1" t="s">
        <v>41</v>
      </c>
      <c r="S2" s="1" t="s">
        <v>41</v>
      </c>
      <c r="T2" s="1" t="s">
        <v>41</v>
      </c>
      <c r="U2" s="1" t="s">
        <v>42</v>
      </c>
      <c r="V2" s="1" t="s">
        <v>43</v>
      </c>
      <c r="W2" s="1" t="s">
        <v>44</v>
      </c>
      <c r="X2" s="1" t="s">
        <v>45</v>
      </c>
      <c r="Y2" s="1" t="s">
        <v>46</v>
      </c>
      <c r="Z2" s="1" t="s">
        <v>47</v>
      </c>
      <c r="AA2" s="1" t="s">
        <v>48</v>
      </c>
      <c r="AB2" s="1" t="s">
        <v>49</v>
      </c>
      <c r="AC2" s="1" t="s">
        <v>50</v>
      </c>
      <c r="AD2" s="1" t="s">
        <v>51</v>
      </c>
      <c r="AE2" s="1" t="s">
        <v>52</v>
      </c>
      <c r="AF2" s="1" t="s">
        <v>53</v>
      </c>
      <c r="AG2" s="1" t="s">
        <v>54</v>
      </c>
      <c r="AH2" s="1" t="s">
        <v>55</v>
      </c>
      <c r="AI2" s="1" t="s">
        <v>56</v>
      </c>
      <c r="AJ2" s="1" t="s">
        <v>57</v>
      </c>
      <c r="AK2" s="1" t="s">
        <v>58</v>
      </c>
      <c r="AL2" s="1" t="s">
        <v>59</v>
      </c>
      <c r="AM2" s="1" t="s">
        <v>60</v>
      </c>
      <c r="AN2" s="1" t="s">
        <v>61</v>
      </c>
      <c r="AO2" s="1" t="s">
        <v>62</v>
      </c>
      <c r="AP2" s="1" t="s">
        <v>41</v>
      </c>
      <c r="AQ2" s="1" t="s">
        <v>63</v>
      </c>
      <c r="AR2" s="1" t="s">
        <v>41</v>
      </c>
      <c r="AS2" s="1" t="s">
        <v>64</v>
      </c>
      <c r="AT2" s="1" t="s">
        <v>65</v>
      </c>
      <c r="AU2" s="1" t="s">
        <v>66</v>
      </c>
      <c r="AV2" s="1" t="s">
        <v>67</v>
      </c>
      <c r="AW2" s="1" t="s">
        <v>68</v>
      </c>
      <c r="AX2" s="1" t="s">
        <v>69</v>
      </c>
      <c r="AY2" s="1" t="s">
        <v>70</v>
      </c>
      <c r="AZ2" s="1" t="s">
        <v>71</v>
      </c>
      <c r="BA2" s="1" t="s">
        <v>72</v>
      </c>
      <c r="BB2" s="1" t="s">
        <v>73</v>
      </c>
      <c r="BC2" s="1" t="s">
        <v>74</v>
      </c>
      <c r="BD2" s="1" t="s">
        <v>75</v>
      </c>
      <c r="BE2" s="1" t="s">
        <v>76</v>
      </c>
      <c r="BF2" s="1" t="s">
        <v>77</v>
      </c>
      <c r="BG2" s="1" t="s">
        <v>78</v>
      </c>
      <c r="BH2" s="1" t="s">
        <v>79</v>
      </c>
      <c r="BI2" s="1" t="s">
        <v>80</v>
      </c>
      <c r="BJ2" s="1" t="s">
        <v>81</v>
      </c>
      <c r="BK2" s="1" t="s">
        <v>82</v>
      </c>
      <c r="BL2" s="1" t="s">
        <v>41</v>
      </c>
      <c r="BM2" s="1" t="s">
        <v>83</v>
      </c>
      <c r="BN2" s="1" t="s">
        <v>84</v>
      </c>
      <c r="BO2" s="1" t="s">
        <v>85</v>
      </c>
      <c r="BP2" s="1" t="s">
        <v>86</v>
      </c>
      <c r="BQ2" s="1" t="s">
        <v>87</v>
      </c>
      <c r="BR2" s="1" t="s">
        <v>88</v>
      </c>
      <c r="BS2" s="1" t="s">
        <v>89</v>
      </c>
      <c r="BT2" s="1" t="s">
        <v>90</v>
      </c>
      <c r="BU2" s="1" t="s">
        <v>41</v>
      </c>
      <c r="BV2" s="1" t="s">
        <v>41</v>
      </c>
      <c r="BW2" s="1" t="s">
        <v>41</v>
      </c>
      <c r="BX2" s="1" t="s">
        <v>41</v>
      </c>
      <c r="BY2" s="1" t="s">
        <v>41</v>
      </c>
      <c r="BZ2" s="1" t="s">
        <v>41</v>
      </c>
    </row>
    <row r="3" spans="1:78" x14ac:dyDescent="0.25">
      <c r="A3" s="2">
        <v>148486733</v>
      </c>
      <c r="B3" s="2" t="s">
        <v>91</v>
      </c>
      <c r="C3" s="2" t="s">
        <v>92</v>
      </c>
      <c r="D3" s="3">
        <v>44766.876921296294</v>
      </c>
      <c r="E3" s="2" t="b">
        <v>0</v>
      </c>
      <c r="F3" s="2">
        <v>540</v>
      </c>
      <c r="G3" s="2">
        <v>1</v>
      </c>
      <c r="H3" s="2"/>
      <c r="I3" s="2"/>
      <c r="J3" s="2"/>
      <c r="K3" s="2"/>
      <c r="L3" s="2" t="s">
        <v>93</v>
      </c>
      <c r="M3" s="2"/>
      <c r="N3" s="2"/>
      <c r="O3" s="2" t="s">
        <v>94</v>
      </c>
      <c r="P3" s="2" t="s">
        <v>95</v>
      </c>
      <c r="Q3" s="2" t="s">
        <v>96</v>
      </c>
      <c r="U3" s="2">
        <v>4</v>
      </c>
      <c r="V3" s="2">
        <v>4</v>
      </c>
      <c r="W3" s="2">
        <v>4</v>
      </c>
      <c r="X3" s="2">
        <v>4</v>
      </c>
      <c r="Y3" s="2">
        <v>4</v>
      </c>
      <c r="Z3" s="2">
        <v>4</v>
      </c>
      <c r="AA3" s="2">
        <v>4</v>
      </c>
      <c r="AB3" s="2">
        <v>4</v>
      </c>
      <c r="AC3" s="2">
        <v>4</v>
      </c>
      <c r="AD3" s="2">
        <v>4</v>
      </c>
      <c r="AE3" s="2">
        <v>4</v>
      </c>
      <c r="AF3" s="2">
        <v>4</v>
      </c>
      <c r="AG3" s="2">
        <v>2</v>
      </c>
      <c r="AH3" s="2">
        <v>2</v>
      </c>
      <c r="AI3" s="2">
        <v>2</v>
      </c>
      <c r="AJ3" s="2">
        <v>4</v>
      </c>
      <c r="AK3" s="2">
        <v>2</v>
      </c>
      <c r="AL3" s="2">
        <v>3</v>
      </c>
      <c r="AM3" s="2">
        <v>2</v>
      </c>
      <c r="AN3" s="2">
        <v>3</v>
      </c>
      <c r="AO3" s="2">
        <v>4</v>
      </c>
      <c r="AP3" s="2">
        <v>1</v>
      </c>
      <c r="AQ3" s="2">
        <v>4</v>
      </c>
      <c r="AR3" s="2">
        <v>1</v>
      </c>
      <c r="AS3" s="2">
        <v>5</v>
      </c>
      <c r="AT3" s="2">
        <v>4</v>
      </c>
      <c r="AU3" s="2">
        <v>3</v>
      </c>
      <c r="AV3" s="2">
        <v>4</v>
      </c>
      <c r="AW3" s="2">
        <v>2</v>
      </c>
      <c r="AX3" s="2">
        <v>2</v>
      </c>
      <c r="AY3" s="2">
        <v>3</v>
      </c>
      <c r="AZ3" s="2">
        <v>4</v>
      </c>
      <c r="BA3" s="2">
        <v>4</v>
      </c>
      <c r="BB3" s="2">
        <v>4</v>
      </c>
      <c r="BC3" s="2">
        <v>2</v>
      </c>
      <c r="BD3" s="2">
        <v>4</v>
      </c>
      <c r="BE3" s="2">
        <v>4</v>
      </c>
      <c r="BF3" s="2">
        <v>2</v>
      </c>
      <c r="BG3" s="2">
        <v>5</v>
      </c>
      <c r="BH3" s="2">
        <v>5</v>
      </c>
      <c r="BI3" s="2">
        <v>4</v>
      </c>
      <c r="BJ3" s="2">
        <v>4</v>
      </c>
      <c r="BK3" s="2">
        <v>4</v>
      </c>
      <c r="BL3" s="2">
        <v>1</v>
      </c>
      <c r="BM3" s="2">
        <v>4</v>
      </c>
      <c r="BN3" s="2">
        <v>4</v>
      </c>
      <c r="BO3" s="2">
        <v>4</v>
      </c>
      <c r="BP3" s="2">
        <v>4</v>
      </c>
      <c r="BQ3" s="2">
        <v>2</v>
      </c>
      <c r="BR3" s="2">
        <v>4</v>
      </c>
      <c r="BS3" s="2">
        <v>4</v>
      </c>
      <c r="BT3" s="2">
        <v>4</v>
      </c>
      <c r="BV3" s="2">
        <v>7</v>
      </c>
      <c r="BW3" s="2">
        <v>1</v>
      </c>
      <c r="BX3" s="2">
        <v>1</v>
      </c>
      <c r="BY3" s="2" t="s">
        <v>97</v>
      </c>
    </row>
    <row r="4" spans="1:78" x14ac:dyDescent="0.25">
      <c r="A4" s="2">
        <v>148794091</v>
      </c>
      <c r="B4" s="2" t="s">
        <v>91</v>
      </c>
      <c r="C4" s="2" t="s">
        <v>98</v>
      </c>
      <c r="D4" s="3">
        <v>44772.798854166664</v>
      </c>
      <c r="E4" s="2" t="b">
        <v>0</v>
      </c>
      <c r="F4" s="2">
        <v>353</v>
      </c>
      <c r="G4" s="2">
        <v>1</v>
      </c>
      <c r="H4" s="2"/>
      <c r="I4" s="2"/>
      <c r="J4" s="2"/>
      <c r="K4" s="2"/>
      <c r="L4" s="2" t="s">
        <v>93</v>
      </c>
      <c r="M4" s="2"/>
      <c r="N4" s="2"/>
      <c r="O4" s="2" t="s">
        <v>94</v>
      </c>
      <c r="P4" s="2" t="s">
        <v>95</v>
      </c>
      <c r="Q4" s="2" t="s">
        <v>96</v>
      </c>
      <c r="U4" s="2">
        <v>5</v>
      </c>
      <c r="V4" s="2">
        <v>5</v>
      </c>
      <c r="W4" s="2">
        <v>4</v>
      </c>
      <c r="X4" s="2">
        <v>5</v>
      </c>
      <c r="Y4" s="2">
        <v>5</v>
      </c>
      <c r="Z4" s="2">
        <v>5</v>
      </c>
      <c r="AA4" s="2">
        <v>5</v>
      </c>
      <c r="AB4" s="2">
        <v>4</v>
      </c>
      <c r="AC4" s="2">
        <v>5</v>
      </c>
      <c r="AD4" s="2">
        <v>4</v>
      </c>
      <c r="AE4" s="2">
        <v>4</v>
      </c>
      <c r="AF4" s="2">
        <v>4</v>
      </c>
      <c r="AG4" s="2">
        <v>4</v>
      </c>
      <c r="AH4" s="2">
        <v>5</v>
      </c>
      <c r="AI4" s="2">
        <v>5</v>
      </c>
      <c r="AJ4" s="2">
        <v>4</v>
      </c>
      <c r="AK4" s="2">
        <v>4</v>
      </c>
      <c r="AL4" s="2">
        <v>4</v>
      </c>
      <c r="AM4" s="2">
        <v>4</v>
      </c>
      <c r="AN4" s="2">
        <v>5</v>
      </c>
      <c r="AO4" s="2">
        <v>5</v>
      </c>
      <c r="AP4" s="2">
        <v>2</v>
      </c>
      <c r="AR4" s="2">
        <v>1</v>
      </c>
      <c r="AS4" s="2">
        <v>4</v>
      </c>
      <c r="AT4" s="2">
        <v>4</v>
      </c>
      <c r="AU4" s="2">
        <v>5</v>
      </c>
      <c r="AV4" s="2">
        <v>5</v>
      </c>
      <c r="AW4" s="2">
        <v>3</v>
      </c>
      <c r="AX4" s="2">
        <v>3</v>
      </c>
      <c r="AY4" s="2">
        <v>4</v>
      </c>
      <c r="AZ4" s="2">
        <v>4</v>
      </c>
      <c r="BA4" s="2">
        <v>5</v>
      </c>
      <c r="BB4" s="2">
        <v>6</v>
      </c>
      <c r="BC4" s="2">
        <v>4</v>
      </c>
      <c r="BD4" s="2">
        <v>5</v>
      </c>
      <c r="BE4" s="2">
        <v>5</v>
      </c>
      <c r="BF4" s="2">
        <v>4</v>
      </c>
      <c r="BG4" s="2">
        <v>5</v>
      </c>
      <c r="BH4" s="2">
        <v>5</v>
      </c>
      <c r="BI4" s="2">
        <v>5</v>
      </c>
      <c r="BJ4" s="2">
        <v>5</v>
      </c>
      <c r="BK4" s="2">
        <v>5</v>
      </c>
      <c r="BL4" s="2">
        <v>2</v>
      </c>
      <c r="BN4" s="2">
        <v>5</v>
      </c>
      <c r="BO4" s="2">
        <v>4</v>
      </c>
      <c r="BP4" s="2">
        <v>4</v>
      </c>
      <c r="BQ4" s="2">
        <v>4</v>
      </c>
      <c r="BR4" s="2">
        <v>4</v>
      </c>
      <c r="BS4" s="2">
        <v>4</v>
      </c>
      <c r="BT4" s="2">
        <v>4</v>
      </c>
      <c r="BV4" s="2">
        <v>7</v>
      </c>
      <c r="BW4" s="2">
        <v>2</v>
      </c>
    </row>
    <row r="5" spans="1:78" x14ac:dyDescent="0.25">
      <c r="A5" s="2">
        <v>148981502</v>
      </c>
      <c r="B5" s="2" t="s">
        <v>91</v>
      </c>
      <c r="C5" s="2" t="s">
        <v>99</v>
      </c>
      <c r="D5" s="3">
        <v>44776.925613425927</v>
      </c>
      <c r="E5" s="2" t="b">
        <v>0</v>
      </c>
      <c r="F5" s="2">
        <v>445</v>
      </c>
      <c r="G5" s="2">
        <v>1</v>
      </c>
      <c r="H5" s="2"/>
      <c r="I5" s="2"/>
      <c r="J5" s="2"/>
      <c r="K5" s="2"/>
      <c r="L5" s="2" t="s">
        <v>93</v>
      </c>
      <c r="M5" s="2"/>
      <c r="N5" s="2"/>
      <c r="O5" s="2" t="s">
        <v>94</v>
      </c>
      <c r="P5" s="2" t="s">
        <v>95</v>
      </c>
      <c r="Q5" s="2" t="s">
        <v>96</v>
      </c>
      <c r="U5" s="2">
        <v>5</v>
      </c>
      <c r="V5" s="2">
        <v>4</v>
      </c>
      <c r="W5" s="2">
        <v>5</v>
      </c>
      <c r="X5" s="2">
        <v>5</v>
      </c>
      <c r="Y5" s="2">
        <v>5</v>
      </c>
      <c r="Z5" s="2">
        <v>4</v>
      </c>
      <c r="AA5" s="2">
        <v>4</v>
      </c>
      <c r="AB5" s="2">
        <v>4</v>
      </c>
      <c r="AC5" s="2">
        <v>5</v>
      </c>
      <c r="AD5" s="2">
        <v>5</v>
      </c>
      <c r="AE5" s="2">
        <v>4</v>
      </c>
      <c r="AF5" s="2">
        <v>5</v>
      </c>
      <c r="AG5" s="2">
        <v>5</v>
      </c>
      <c r="AH5" s="2">
        <v>5</v>
      </c>
      <c r="AI5" s="2">
        <v>4</v>
      </c>
      <c r="AJ5" s="2">
        <v>3</v>
      </c>
      <c r="AK5" s="2">
        <v>4</v>
      </c>
      <c r="AL5" s="2">
        <v>4</v>
      </c>
      <c r="AM5" s="2">
        <v>4</v>
      </c>
      <c r="AN5" s="2">
        <v>4</v>
      </c>
      <c r="AO5" s="2">
        <v>5</v>
      </c>
      <c r="AP5" s="2">
        <v>1</v>
      </c>
      <c r="AQ5" s="2">
        <v>4</v>
      </c>
      <c r="AR5" s="2">
        <v>1</v>
      </c>
      <c r="AS5" s="2">
        <v>5</v>
      </c>
      <c r="AT5" s="2">
        <v>4</v>
      </c>
      <c r="AU5" s="2">
        <v>5</v>
      </c>
      <c r="AV5" s="2">
        <v>5</v>
      </c>
      <c r="AW5" s="2">
        <v>5</v>
      </c>
      <c r="AX5" s="2">
        <v>4</v>
      </c>
      <c r="AY5" s="2">
        <v>2</v>
      </c>
      <c r="AZ5" s="2">
        <v>4</v>
      </c>
      <c r="BA5" s="2">
        <v>4</v>
      </c>
      <c r="BB5" s="2">
        <v>5</v>
      </c>
      <c r="BC5" s="2">
        <v>5</v>
      </c>
      <c r="BD5" s="2">
        <v>4</v>
      </c>
      <c r="BE5" s="2">
        <v>5</v>
      </c>
      <c r="BF5" s="2">
        <v>3</v>
      </c>
      <c r="BG5" s="2">
        <v>5</v>
      </c>
      <c r="BH5" s="2">
        <v>5</v>
      </c>
      <c r="BI5" s="2">
        <v>5</v>
      </c>
      <c r="BJ5" s="2">
        <v>5</v>
      </c>
      <c r="BK5" s="2">
        <v>4</v>
      </c>
      <c r="BL5" s="2">
        <v>2</v>
      </c>
      <c r="BN5" s="2">
        <v>5</v>
      </c>
      <c r="BO5" s="2">
        <v>4</v>
      </c>
      <c r="BP5" s="2">
        <v>3</v>
      </c>
      <c r="BQ5" s="2">
        <v>3</v>
      </c>
      <c r="BR5" s="2">
        <v>4</v>
      </c>
      <c r="BS5" s="2">
        <v>5</v>
      </c>
      <c r="BT5" s="2">
        <v>4</v>
      </c>
      <c r="BV5" s="2">
        <v>11</v>
      </c>
      <c r="BW5" s="2">
        <v>1</v>
      </c>
      <c r="BX5" s="2">
        <v>1</v>
      </c>
      <c r="BY5" s="2" t="s">
        <v>100</v>
      </c>
    </row>
    <row r="6" spans="1:78" x14ac:dyDescent="0.25">
      <c r="A6" s="2">
        <v>149726372</v>
      </c>
      <c r="B6" s="2" t="s">
        <v>91</v>
      </c>
      <c r="C6" s="2" t="s">
        <v>101</v>
      </c>
      <c r="D6" s="3">
        <v>44790.834837962961</v>
      </c>
      <c r="E6" s="2" t="b">
        <v>0</v>
      </c>
      <c r="F6" s="2">
        <v>658</v>
      </c>
      <c r="G6" s="2">
        <v>1</v>
      </c>
      <c r="H6" s="2"/>
      <c r="I6" s="2"/>
      <c r="J6" s="2"/>
      <c r="K6" s="2"/>
      <c r="L6" s="2"/>
      <c r="M6" s="2"/>
      <c r="N6" s="2"/>
      <c r="O6" s="2" t="s">
        <v>41</v>
      </c>
      <c r="P6" s="2" t="s">
        <v>95</v>
      </c>
      <c r="Q6" s="2" t="s">
        <v>102</v>
      </c>
      <c r="U6" s="2">
        <v>5</v>
      </c>
      <c r="V6" s="2">
        <v>4</v>
      </c>
      <c r="W6" s="2">
        <v>5</v>
      </c>
      <c r="X6" s="2">
        <v>5</v>
      </c>
      <c r="Y6" s="2">
        <v>5</v>
      </c>
      <c r="Z6" s="2">
        <v>5</v>
      </c>
      <c r="AA6" s="2">
        <v>5</v>
      </c>
      <c r="AB6" s="2">
        <v>2</v>
      </c>
      <c r="AC6" s="2">
        <v>5</v>
      </c>
      <c r="AD6" s="2">
        <v>5</v>
      </c>
      <c r="AE6" s="2">
        <v>5</v>
      </c>
      <c r="AF6" s="2">
        <v>5</v>
      </c>
      <c r="AG6" s="2">
        <v>5</v>
      </c>
      <c r="AH6" s="2">
        <v>5</v>
      </c>
      <c r="AI6" s="2">
        <v>5</v>
      </c>
      <c r="AJ6" s="2">
        <v>2</v>
      </c>
      <c r="AK6" s="2">
        <v>2</v>
      </c>
      <c r="AL6" s="2">
        <v>2</v>
      </c>
      <c r="AM6" s="2">
        <v>4</v>
      </c>
      <c r="AN6" s="2">
        <v>4</v>
      </c>
      <c r="AO6" s="2">
        <v>2</v>
      </c>
      <c r="AP6" s="2">
        <v>2</v>
      </c>
      <c r="AR6" s="2">
        <v>1</v>
      </c>
      <c r="AS6" s="2">
        <v>4</v>
      </c>
      <c r="AT6" s="2">
        <v>4</v>
      </c>
      <c r="AU6" s="2">
        <v>4</v>
      </c>
      <c r="AV6" s="2">
        <v>4</v>
      </c>
      <c r="AW6" s="2">
        <v>1</v>
      </c>
      <c r="AX6" s="2">
        <v>1</v>
      </c>
      <c r="AY6" s="2">
        <v>2</v>
      </c>
      <c r="AZ6" s="2">
        <v>4</v>
      </c>
      <c r="BA6" s="2">
        <v>1</v>
      </c>
      <c r="BB6" s="2">
        <v>1</v>
      </c>
      <c r="BC6" s="2">
        <v>1</v>
      </c>
      <c r="BD6" s="2">
        <v>5</v>
      </c>
      <c r="BE6" s="2">
        <v>5</v>
      </c>
      <c r="BF6" s="2">
        <v>4</v>
      </c>
      <c r="BG6" s="2">
        <v>5</v>
      </c>
      <c r="BH6" s="2">
        <v>5</v>
      </c>
      <c r="BI6" s="2">
        <v>5</v>
      </c>
      <c r="BJ6" s="2">
        <v>4</v>
      </c>
      <c r="BK6" s="2">
        <v>5</v>
      </c>
      <c r="BL6" s="2">
        <v>2</v>
      </c>
      <c r="BN6" s="2">
        <v>5</v>
      </c>
      <c r="BO6" s="2">
        <v>5</v>
      </c>
      <c r="BP6" s="2">
        <v>4</v>
      </c>
      <c r="BQ6" s="2">
        <v>3</v>
      </c>
      <c r="BR6" s="2">
        <v>4</v>
      </c>
      <c r="BS6" s="2">
        <v>4</v>
      </c>
      <c r="BT6" s="2">
        <v>4</v>
      </c>
      <c r="BV6" s="2">
        <v>12</v>
      </c>
      <c r="BW6" s="2">
        <v>1</v>
      </c>
      <c r="BX6" s="2">
        <v>1</v>
      </c>
      <c r="BY6" s="2" t="s">
        <v>103</v>
      </c>
    </row>
    <row r="7" spans="1:78" x14ac:dyDescent="0.25">
      <c r="A7" s="2">
        <v>149728986</v>
      </c>
      <c r="B7" s="2" t="s">
        <v>91</v>
      </c>
      <c r="C7" s="2" t="s">
        <v>104</v>
      </c>
      <c r="D7" s="3">
        <v>44790.857939814814</v>
      </c>
      <c r="E7" s="2" t="b">
        <v>0</v>
      </c>
      <c r="F7" s="2">
        <v>709</v>
      </c>
      <c r="G7" s="2">
        <v>1</v>
      </c>
      <c r="H7" s="2"/>
      <c r="I7" s="2"/>
      <c r="J7" s="2"/>
      <c r="K7" s="2"/>
      <c r="L7" s="2"/>
      <c r="M7" s="2"/>
      <c r="N7" s="2"/>
      <c r="O7" s="2" t="s">
        <v>41</v>
      </c>
      <c r="P7" s="2" t="s">
        <v>95</v>
      </c>
      <c r="Q7" s="2" t="s">
        <v>96</v>
      </c>
      <c r="U7" s="2">
        <v>5</v>
      </c>
      <c r="V7" s="2">
        <v>3</v>
      </c>
      <c r="W7" s="2">
        <v>4</v>
      </c>
      <c r="X7" s="2">
        <v>4</v>
      </c>
      <c r="Y7" s="2">
        <v>5</v>
      </c>
      <c r="Z7" s="2">
        <v>4</v>
      </c>
      <c r="AA7" s="2">
        <v>3</v>
      </c>
      <c r="AB7" s="2">
        <v>3</v>
      </c>
      <c r="AC7" s="2">
        <v>5</v>
      </c>
      <c r="AD7" s="2">
        <v>5</v>
      </c>
      <c r="AE7" s="2">
        <v>4</v>
      </c>
      <c r="AF7" s="2">
        <v>4</v>
      </c>
      <c r="AG7" s="2">
        <v>5</v>
      </c>
      <c r="AH7" s="2">
        <v>4</v>
      </c>
      <c r="AI7" s="2">
        <v>5</v>
      </c>
      <c r="AJ7" s="2">
        <v>4</v>
      </c>
      <c r="AK7" s="2">
        <v>4</v>
      </c>
      <c r="AL7" s="2">
        <v>3</v>
      </c>
      <c r="AM7" s="2">
        <v>3</v>
      </c>
      <c r="AN7" s="2">
        <v>5</v>
      </c>
      <c r="AO7" s="2">
        <v>5</v>
      </c>
      <c r="AP7" s="2">
        <v>1</v>
      </c>
      <c r="AQ7" s="2">
        <v>4</v>
      </c>
      <c r="AR7" s="2">
        <v>1</v>
      </c>
      <c r="AS7" s="2">
        <v>3</v>
      </c>
      <c r="AT7" s="2">
        <v>4</v>
      </c>
      <c r="AU7" s="2">
        <v>5</v>
      </c>
      <c r="AV7" s="2">
        <v>5</v>
      </c>
      <c r="AW7" s="2">
        <v>1</v>
      </c>
      <c r="AX7" s="2">
        <v>5</v>
      </c>
      <c r="AY7" s="2">
        <v>3</v>
      </c>
      <c r="AZ7" s="2">
        <v>4</v>
      </c>
      <c r="BA7" s="2">
        <v>3</v>
      </c>
      <c r="BB7" s="2">
        <v>4</v>
      </c>
      <c r="BC7" s="2">
        <v>1</v>
      </c>
      <c r="BD7" s="2">
        <v>3</v>
      </c>
      <c r="BE7" s="2">
        <v>5</v>
      </c>
      <c r="BF7" s="2">
        <v>3</v>
      </c>
      <c r="BG7" s="2">
        <v>5</v>
      </c>
      <c r="BH7" s="2">
        <v>4</v>
      </c>
      <c r="BI7" s="2">
        <v>5</v>
      </c>
      <c r="BJ7" s="2">
        <v>1</v>
      </c>
      <c r="BK7" s="2">
        <v>4</v>
      </c>
      <c r="BL7" s="2">
        <v>2</v>
      </c>
      <c r="BN7" s="2">
        <v>3</v>
      </c>
      <c r="BO7" s="2">
        <v>3</v>
      </c>
      <c r="BP7" s="2">
        <v>2</v>
      </c>
      <c r="BQ7" s="2">
        <v>1</v>
      </c>
      <c r="BR7" s="2">
        <v>2</v>
      </c>
      <c r="BS7" s="2">
        <v>4</v>
      </c>
      <c r="BT7" s="2">
        <v>4</v>
      </c>
      <c r="BV7" s="2">
        <v>12</v>
      </c>
      <c r="BW7" s="2">
        <v>1</v>
      </c>
      <c r="BX7" s="2">
        <v>1</v>
      </c>
      <c r="BY7" s="2" t="s">
        <v>105</v>
      </c>
    </row>
    <row r="8" spans="1:78" x14ac:dyDescent="0.25">
      <c r="A8" s="2">
        <v>150227658</v>
      </c>
      <c r="B8" s="2" t="s">
        <v>91</v>
      </c>
      <c r="C8" s="2" t="s">
        <v>106</v>
      </c>
      <c r="D8" s="3">
        <v>44799.508136574077</v>
      </c>
      <c r="E8" s="2" t="b">
        <v>0</v>
      </c>
      <c r="F8" s="2">
        <v>1941</v>
      </c>
      <c r="G8" s="2">
        <v>1</v>
      </c>
      <c r="H8" s="2"/>
      <c r="I8" s="2"/>
      <c r="J8" s="2"/>
      <c r="K8" s="2"/>
      <c r="L8" s="2"/>
      <c r="M8" s="2"/>
      <c r="N8" s="2"/>
      <c r="O8" s="2" t="s">
        <v>41</v>
      </c>
      <c r="P8" s="2" t="s">
        <v>95</v>
      </c>
      <c r="Q8" s="2" t="s">
        <v>102</v>
      </c>
      <c r="U8" s="2">
        <v>4</v>
      </c>
      <c r="V8" s="2">
        <v>3</v>
      </c>
      <c r="W8" s="2">
        <v>4</v>
      </c>
      <c r="X8" s="2">
        <v>4</v>
      </c>
      <c r="Y8" s="2">
        <v>4</v>
      </c>
      <c r="Z8" s="2">
        <v>4</v>
      </c>
      <c r="AA8" s="2">
        <v>3</v>
      </c>
      <c r="AB8" s="2">
        <v>3</v>
      </c>
      <c r="AC8" s="2">
        <v>4</v>
      </c>
      <c r="AD8" s="2">
        <v>4</v>
      </c>
      <c r="AE8" s="2">
        <v>3</v>
      </c>
      <c r="AF8" s="2">
        <v>2</v>
      </c>
      <c r="AG8" s="2">
        <v>3</v>
      </c>
      <c r="AH8" s="2">
        <v>4</v>
      </c>
      <c r="AI8" s="2">
        <v>4</v>
      </c>
      <c r="AJ8" s="2">
        <v>3</v>
      </c>
      <c r="AK8" s="2">
        <v>3</v>
      </c>
      <c r="AL8" s="2">
        <v>3</v>
      </c>
      <c r="AM8" s="2">
        <v>3</v>
      </c>
      <c r="AN8" s="2">
        <v>3</v>
      </c>
      <c r="AO8" s="2">
        <v>3</v>
      </c>
      <c r="AP8" s="2">
        <v>1</v>
      </c>
      <c r="AQ8" s="2">
        <v>4</v>
      </c>
      <c r="AR8" s="2">
        <v>1</v>
      </c>
      <c r="AS8" s="2">
        <v>3</v>
      </c>
      <c r="AT8" s="2">
        <v>3</v>
      </c>
      <c r="AU8" s="2">
        <v>3</v>
      </c>
      <c r="AV8" s="2">
        <v>3</v>
      </c>
      <c r="AW8" s="2">
        <v>2</v>
      </c>
      <c r="AX8" s="2">
        <v>2</v>
      </c>
      <c r="AY8" s="2">
        <v>3</v>
      </c>
      <c r="AZ8" s="2">
        <v>2</v>
      </c>
      <c r="BA8" s="2">
        <v>2</v>
      </c>
      <c r="BB8" s="2">
        <v>2</v>
      </c>
      <c r="BC8" s="2">
        <v>2</v>
      </c>
      <c r="BD8" s="2">
        <v>3</v>
      </c>
      <c r="BE8" s="2">
        <v>4</v>
      </c>
      <c r="BF8" s="2">
        <v>2</v>
      </c>
      <c r="BG8" s="2">
        <v>4</v>
      </c>
      <c r="BH8" s="2">
        <v>4</v>
      </c>
      <c r="BI8" s="2">
        <v>2</v>
      </c>
      <c r="BJ8" s="2">
        <v>3</v>
      </c>
      <c r="BK8" s="2">
        <v>3</v>
      </c>
      <c r="BL8" s="2">
        <v>2</v>
      </c>
      <c r="BN8" s="2">
        <v>2</v>
      </c>
      <c r="BO8" s="2">
        <v>2</v>
      </c>
      <c r="BP8" s="2">
        <v>2</v>
      </c>
      <c r="BQ8" s="2">
        <v>2</v>
      </c>
      <c r="BR8" s="2">
        <v>2</v>
      </c>
      <c r="BS8" s="2">
        <v>3</v>
      </c>
      <c r="BT8" s="2">
        <v>3</v>
      </c>
      <c r="BV8" s="2">
        <v>11</v>
      </c>
      <c r="BW8" s="2">
        <v>1</v>
      </c>
      <c r="BX8" s="2">
        <v>1</v>
      </c>
      <c r="BY8" s="2" t="s">
        <v>107</v>
      </c>
    </row>
    <row r="9" spans="1:78" x14ac:dyDescent="0.25">
      <c r="A9" s="2">
        <v>150287464</v>
      </c>
      <c r="B9" s="2" t="s">
        <v>91</v>
      </c>
      <c r="C9" s="2" t="s">
        <v>108</v>
      </c>
      <c r="D9" s="3">
        <v>44800.409178240741</v>
      </c>
      <c r="E9" s="2" t="b">
        <v>0</v>
      </c>
      <c r="F9" s="2">
        <v>498</v>
      </c>
      <c r="G9" s="2">
        <v>1</v>
      </c>
      <c r="H9" s="2"/>
      <c r="I9" s="2"/>
      <c r="J9" s="2"/>
      <c r="K9" s="2"/>
      <c r="L9" s="2"/>
      <c r="M9" s="2"/>
      <c r="N9" s="2"/>
      <c r="O9" s="2" t="s">
        <v>41</v>
      </c>
      <c r="P9" s="2" t="s">
        <v>95</v>
      </c>
      <c r="Q9" s="2" t="s">
        <v>96</v>
      </c>
      <c r="U9" s="2">
        <v>5</v>
      </c>
      <c r="V9" s="2">
        <v>4</v>
      </c>
      <c r="W9" s="2">
        <v>5</v>
      </c>
      <c r="X9" s="2">
        <v>5</v>
      </c>
      <c r="Y9" s="2">
        <v>5</v>
      </c>
      <c r="Z9" s="2">
        <v>4</v>
      </c>
      <c r="AA9" s="2">
        <v>4</v>
      </c>
      <c r="AB9" s="2">
        <v>3</v>
      </c>
      <c r="AC9" s="2">
        <v>4</v>
      </c>
      <c r="AD9" s="2">
        <v>4</v>
      </c>
      <c r="AE9" s="2">
        <v>3</v>
      </c>
      <c r="AF9" s="2">
        <v>5</v>
      </c>
      <c r="AG9" s="2">
        <v>4</v>
      </c>
      <c r="AH9" s="2">
        <v>4</v>
      </c>
      <c r="AI9" s="2">
        <v>4</v>
      </c>
      <c r="AJ9" s="2">
        <v>5</v>
      </c>
      <c r="AK9" s="2">
        <v>4</v>
      </c>
      <c r="AL9" s="2">
        <v>2</v>
      </c>
      <c r="AM9" s="2">
        <v>4</v>
      </c>
      <c r="AN9" s="2">
        <v>4</v>
      </c>
      <c r="AO9" s="2">
        <v>4</v>
      </c>
      <c r="AP9" s="2">
        <v>1</v>
      </c>
      <c r="AQ9" s="2">
        <v>3</v>
      </c>
      <c r="AR9" s="2">
        <v>1</v>
      </c>
      <c r="AS9" s="2">
        <v>3</v>
      </c>
      <c r="AT9" s="2">
        <v>4</v>
      </c>
      <c r="AU9" s="2">
        <v>5</v>
      </c>
      <c r="AV9" s="2">
        <v>4</v>
      </c>
      <c r="AW9" s="2">
        <v>4</v>
      </c>
      <c r="AX9" s="2">
        <v>4</v>
      </c>
      <c r="AY9" s="2">
        <v>4</v>
      </c>
      <c r="AZ9" s="2">
        <v>4</v>
      </c>
      <c r="BA9" s="2">
        <v>4</v>
      </c>
      <c r="BB9" s="2">
        <v>4</v>
      </c>
      <c r="BC9" s="2">
        <v>4</v>
      </c>
      <c r="BD9" s="2">
        <v>3</v>
      </c>
      <c r="BE9" s="2">
        <v>3</v>
      </c>
      <c r="BF9" s="2">
        <v>3</v>
      </c>
      <c r="BG9" s="2">
        <v>4</v>
      </c>
      <c r="BH9" s="2">
        <v>4</v>
      </c>
      <c r="BI9" s="2">
        <v>5</v>
      </c>
      <c r="BJ9" s="2">
        <v>4</v>
      </c>
      <c r="BK9" s="2">
        <v>4</v>
      </c>
      <c r="BL9" s="2">
        <v>2</v>
      </c>
      <c r="BN9" s="2">
        <v>2</v>
      </c>
      <c r="BO9" s="2">
        <v>3</v>
      </c>
      <c r="BP9" s="2">
        <v>3</v>
      </c>
      <c r="BQ9" s="2">
        <v>3</v>
      </c>
      <c r="BR9" s="2">
        <v>4</v>
      </c>
      <c r="BS9" s="2">
        <v>4</v>
      </c>
      <c r="BT9" s="2">
        <v>4</v>
      </c>
      <c r="BW9" s="2">
        <v>1</v>
      </c>
      <c r="BX9" s="2">
        <v>1</v>
      </c>
      <c r="BY9" s="2" t="s">
        <v>109</v>
      </c>
    </row>
    <row r="10" spans="1:78" x14ac:dyDescent="0.25">
      <c r="A10" s="2">
        <v>150342544</v>
      </c>
      <c r="B10" s="2" t="s">
        <v>91</v>
      </c>
      <c r="C10" s="2" t="s">
        <v>110</v>
      </c>
      <c r="D10" s="3">
        <v>44801.782372685186</v>
      </c>
      <c r="E10" s="2" t="b">
        <v>0</v>
      </c>
      <c r="F10" s="2">
        <v>637</v>
      </c>
      <c r="G10" s="2">
        <v>1</v>
      </c>
      <c r="H10" s="2"/>
      <c r="I10" s="2"/>
      <c r="J10" s="2"/>
      <c r="K10" s="2"/>
      <c r="L10" s="2"/>
      <c r="M10" s="2"/>
      <c r="N10" s="2"/>
      <c r="O10" s="2" t="s">
        <v>41</v>
      </c>
      <c r="P10" s="2" t="s">
        <v>95</v>
      </c>
      <c r="Q10" s="2" t="s">
        <v>111</v>
      </c>
      <c r="U10" s="2">
        <v>4</v>
      </c>
      <c r="V10" s="2">
        <v>3</v>
      </c>
      <c r="W10" s="2">
        <v>4</v>
      </c>
      <c r="X10" s="2">
        <v>4</v>
      </c>
      <c r="Y10" s="2">
        <v>5</v>
      </c>
      <c r="Z10" s="2">
        <v>4</v>
      </c>
      <c r="AA10" s="2">
        <v>3</v>
      </c>
      <c r="AB10" s="2">
        <v>4</v>
      </c>
      <c r="AC10" s="2">
        <v>5</v>
      </c>
      <c r="AD10" s="2">
        <v>5</v>
      </c>
      <c r="AE10" s="2">
        <v>5</v>
      </c>
      <c r="AF10" s="2">
        <v>5</v>
      </c>
      <c r="AG10" s="2">
        <v>5</v>
      </c>
      <c r="AH10" s="2">
        <v>4</v>
      </c>
      <c r="AI10" s="2">
        <v>4</v>
      </c>
      <c r="AJ10" s="2">
        <v>2</v>
      </c>
      <c r="AK10" s="2">
        <v>3</v>
      </c>
      <c r="AL10" s="2">
        <v>2</v>
      </c>
      <c r="AM10" s="2">
        <v>3</v>
      </c>
      <c r="AN10" s="2">
        <v>4</v>
      </c>
      <c r="AO10" s="2">
        <v>5</v>
      </c>
      <c r="AP10" s="2">
        <v>1</v>
      </c>
      <c r="AQ10" s="2">
        <v>1</v>
      </c>
      <c r="AR10" s="2">
        <v>1</v>
      </c>
      <c r="AS10" s="2">
        <v>5</v>
      </c>
      <c r="AT10" s="2">
        <v>5</v>
      </c>
      <c r="AU10" s="2">
        <v>2</v>
      </c>
      <c r="AV10" s="2">
        <v>3</v>
      </c>
      <c r="AW10" s="2">
        <v>2</v>
      </c>
      <c r="AX10" s="2">
        <v>3</v>
      </c>
      <c r="AY10" s="2">
        <v>1</v>
      </c>
      <c r="AZ10" s="2">
        <v>2</v>
      </c>
      <c r="BA10" s="2">
        <v>1</v>
      </c>
      <c r="BB10" s="2">
        <v>2</v>
      </c>
      <c r="BC10" s="2">
        <v>3</v>
      </c>
      <c r="BD10" s="2">
        <v>4</v>
      </c>
      <c r="BE10" s="2">
        <v>4</v>
      </c>
      <c r="BF10" s="2">
        <v>2</v>
      </c>
      <c r="BG10" s="2">
        <v>4</v>
      </c>
      <c r="BH10" s="2">
        <v>4</v>
      </c>
      <c r="BI10" s="2">
        <v>3</v>
      </c>
      <c r="BJ10" s="2">
        <v>3</v>
      </c>
      <c r="BK10" s="2">
        <v>3</v>
      </c>
      <c r="BL10" s="2">
        <v>2</v>
      </c>
      <c r="BN10" s="2">
        <v>2</v>
      </c>
      <c r="BO10" s="2">
        <v>3</v>
      </c>
      <c r="BP10" s="2">
        <v>3</v>
      </c>
      <c r="BQ10" s="2">
        <v>3</v>
      </c>
      <c r="BR10" s="2">
        <v>3</v>
      </c>
      <c r="BS10" s="2">
        <v>3</v>
      </c>
      <c r="BT10" s="2">
        <v>3</v>
      </c>
      <c r="BV10" s="2">
        <v>10</v>
      </c>
      <c r="BW10" s="2">
        <v>1</v>
      </c>
      <c r="BX10" s="2">
        <v>1</v>
      </c>
      <c r="BY10" s="2"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B12B-90D8-4D45-B855-6DC35992A86E}">
  <dimension ref="B1:BA19"/>
  <sheetViews>
    <sheetView workbookViewId="0">
      <selection activeCell="G21" sqref="G21"/>
    </sheetView>
  </sheetViews>
  <sheetFormatPr baseColWidth="10" defaultRowHeight="15" x14ac:dyDescent="0.25"/>
  <cols>
    <col min="1" max="16384" width="11.42578125" style="4"/>
  </cols>
  <sheetData>
    <row r="1" spans="2:53" x14ac:dyDescent="0.25">
      <c r="B1" s="43" t="s">
        <v>20</v>
      </c>
      <c r="C1" s="43" t="s">
        <v>21</v>
      </c>
      <c r="D1" s="43" t="s">
        <v>21</v>
      </c>
      <c r="E1" s="43" t="s">
        <v>21</v>
      </c>
      <c r="F1" s="43" t="s">
        <v>21</v>
      </c>
      <c r="G1" s="43" t="s">
        <v>21</v>
      </c>
      <c r="H1" s="43" t="s">
        <v>21</v>
      </c>
      <c r="I1" s="43" t="s">
        <v>21</v>
      </c>
      <c r="J1" s="43" t="s">
        <v>22</v>
      </c>
      <c r="K1" s="43" t="s">
        <v>22</v>
      </c>
      <c r="L1" s="43" t="s">
        <v>22</v>
      </c>
      <c r="M1" s="43" t="s">
        <v>22</v>
      </c>
      <c r="N1" s="43" t="s">
        <v>22</v>
      </c>
      <c r="O1" s="43" t="s">
        <v>22</v>
      </c>
      <c r="P1" s="43" t="s">
        <v>23</v>
      </c>
      <c r="Q1" s="43" t="s">
        <v>23</v>
      </c>
      <c r="R1" s="43" t="s">
        <v>23</v>
      </c>
      <c r="S1" s="43" t="s">
        <v>23</v>
      </c>
      <c r="T1" s="43" t="s">
        <v>23</v>
      </c>
      <c r="U1" s="43" t="s">
        <v>23</v>
      </c>
      <c r="V1" s="43" t="s">
        <v>23</v>
      </c>
      <c r="W1" s="43" t="s">
        <v>24</v>
      </c>
      <c r="X1" s="43" t="s">
        <v>25</v>
      </c>
      <c r="Y1" s="43" t="s">
        <v>26</v>
      </c>
      <c r="Z1" s="43" t="s">
        <v>27</v>
      </c>
      <c r="AA1" s="43" t="s">
        <v>27</v>
      </c>
      <c r="AB1" s="43" t="s">
        <v>28</v>
      </c>
      <c r="AC1" s="43" t="s">
        <v>28</v>
      </c>
      <c r="AD1" s="43" t="s">
        <v>28</v>
      </c>
      <c r="AE1" s="43" t="s">
        <v>28</v>
      </c>
      <c r="AF1" s="43" t="s">
        <v>28</v>
      </c>
      <c r="AG1" s="43" t="s">
        <v>28</v>
      </c>
      <c r="AH1" s="43" t="s">
        <v>28</v>
      </c>
      <c r="AI1" s="43" t="s">
        <v>29</v>
      </c>
      <c r="AJ1" s="43" t="s">
        <v>29</v>
      </c>
      <c r="AK1" s="43" t="s">
        <v>29</v>
      </c>
      <c r="AL1" s="43" t="s">
        <v>29</v>
      </c>
      <c r="AM1" s="43" t="s">
        <v>29</v>
      </c>
      <c r="AN1" s="43" t="s">
        <v>30</v>
      </c>
      <c r="AO1" s="43" t="s">
        <v>30</v>
      </c>
      <c r="AP1" s="43" t="s">
        <v>30</v>
      </c>
      <c r="AQ1" s="43" t="s">
        <v>30</v>
      </c>
      <c r="AR1" s="43" t="s">
        <v>30</v>
      </c>
      <c r="AS1" s="43" t="s">
        <v>31</v>
      </c>
      <c r="AT1" s="43" t="s">
        <v>32</v>
      </c>
      <c r="AU1" s="43" t="s">
        <v>32</v>
      </c>
      <c r="AV1" s="43" t="s">
        <v>32</v>
      </c>
      <c r="AW1" s="43" t="s">
        <v>32</v>
      </c>
      <c r="AX1" s="43" t="s">
        <v>33</v>
      </c>
      <c r="AY1" s="43" t="s">
        <v>33</v>
      </c>
      <c r="AZ1" s="43" t="s">
        <v>34</v>
      </c>
    </row>
    <row r="2" spans="2:53" x14ac:dyDescent="0.25">
      <c r="B2" s="43" t="s">
        <v>42</v>
      </c>
      <c r="C2" s="43" t="s">
        <v>43</v>
      </c>
      <c r="D2" s="43" t="s">
        <v>44</v>
      </c>
      <c r="E2" s="43" t="s">
        <v>45</v>
      </c>
      <c r="F2" s="43" t="s">
        <v>46</v>
      </c>
      <c r="G2" s="43" t="s">
        <v>47</v>
      </c>
      <c r="H2" s="43" t="s">
        <v>48</v>
      </c>
      <c r="I2" s="43" t="s">
        <v>49</v>
      </c>
      <c r="J2" s="43" t="s">
        <v>50</v>
      </c>
      <c r="K2" s="43" t="s">
        <v>51</v>
      </c>
      <c r="L2" s="43" t="s">
        <v>52</v>
      </c>
      <c r="M2" s="43" t="s">
        <v>53</v>
      </c>
      <c r="N2" s="43" t="s">
        <v>54</v>
      </c>
      <c r="O2" s="43" t="s">
        <v>55</v>
      </c>
      <c r="P2" s="43" t="s">
        <v>56</v>
      </c>
      <c r="Q2" s="43" t="s">
        <v>57</v>
      </c>
      <c r="R2" s="43" t="s">
        <v>58</v>
      </c>
      <c r="S2" s="43" t="s">
        <v>59</v>
      </c>
      <c r="T2" s="43" t="s">
        <v>60</v>
      </c>
      <c r="U2" s="43" t="s">
        <v>61</v>
      </c>
      <c r="V2" s="43" t="s">
        <v>62</v>
      </c>
      <c r="W2" s="43" t="s">
        <v>24</v>
      </c>
      <c r="X2" s="43" t="s">
        <v>63</v>
      </c>
      <c r="Y2" s="43" t="s">
        <v>26</v>
      </c>
      <c r="Z2" s="43" t="s">
        <v>64</v>
      </c>
      <c r="AA2" s="43" t="s">
        <v>65</v>
      </c>
      <c r="AB2" s="43" t="s">
        <v>66</v>
      </c>
      <c r="AC2" s="43" t="s">
        <v>67</v>
      </c>
      <c r="AD2" s="43" t="s">
        <v>68</v>
      </c>
      <c r="AE2" s="43" t="s">
        <v>69</v>
      </c>
      <c r="AF2" s="43" t="s">
        <v>70</v>
      </c>
      <c r="AG2" s="43" t="s">
        <v>71</v>
      </c>
      <c r="AH2" s="43" t="s">
        <v>72</v>
      </c>
      <c r="AI2" s="43" t="s">
        <v>73</v>
      </c>
      <c r="AJ2" s="43" t="s">
        <v>74</v>
      </c>
      <c r="AK2" s="43" t="s">
        <v>75</v>
      </c>
      <c r="AL2" s="43" t="s">
        <v>76</v>
      </c>
      <c r="AM2" s="43" t="s">
        <v>77</v>
      </c>
      <c r="AN2" s="43" t="s">
        <v>78</v>
      </c>
      <c r="AO2" s="43" t="s">
        <v>79</v>
      </c>
      <c r="AP2" s="43" t="s">
        <v>80</v>
      </c>
      <c r="AQ2" s="43" t="s">
        <v>81</v>
      </c>
      <c r="AR2" s="43" t="s">
        <v>82</v>
      </c>
      <c r="AS2" s="43" t="s">
        <v>31</v>
      </c>
      <c r="AT2" s="43" t="s">
        <v>84</v>
      </c>
      <c r="AU2" s="43" t="s">
        <v>85</v>
      </c>
      <c r="AV2" s="43" t="s">
        <v>86</v>
      </c>
      <c r="AW2" s="43" t="s">
        <v>87</v>
      </c>
      <c r="AX2" s="43" t="s">
        <v>88</v>
      </c>
      <c r="AY2" s="43" t="s">
        <v>89</v>
      </c>
      <c r="AZ2" s="43" t="s">
        <v>90</v>
      </c>
    </row>
    <row r="3" spans="2:53" x14ac:dyDescent="0.25">
      <c r="B3" s="46">
        <v>4</v>
      </c>
      <c r="C3" s="46">
        <v>4</v>
      </c>
      <c r="D3" s="46">
        <v>4</v>
      </c>
      <c r="E3" s="46">
        <v>4</v>
      </c>
      <c r="F3" s="46">
        <v>4</v>
      </c>
      <c r="G3" s="46">
        <v>4</v>
      </c>
      <c r="H3" s="46">
        <v>4</v>
      </c>
      <c r="I3" s="46">
        <v>4</v>
      </c>
      <c r="J3" s="46">
        <v>4</v>
      </c>
      <c r="K3" s="46">
        <v>4</v>
      </c>
      <c r="L3" s="46">
        <v>4</v>
      </c>
      <c r="M3" s="46">
        <v>4</v>
      </c>
      <c r="N3" s="46">
        <v>2</v>
      </c>
      <c r="O3" s="46">
        <v>2</v>
      </c>
      <c r="P3" s="46">
        <v>2</v>
      </c>
      <c r="Q3" s="46">
        <v>4</v>
      </c>
      <c r="R3" s="46">
        <v>2</v>
      </c>
      <c r="S3" s="46">
        <v>3</v>
      </c>
      <c r="T3" s="46">
        <v>2</v>
      </c>
      <c r="U3" s="46">
        <v>3</v>
      </c>
      <c r="V3" s="46">
        <v>4</v>
      </c>
      <c r="W3" s="46">
        <v>1</v>
      </c>
      <c r="X3" s="46">
        <v>4</v>
      </c>
      <c r="Y3" s="46">
        <v>1</v>
      </c>
      <c r="Z3" s="46">
        <v>5</v>
      </c>
      <c r="AA3" s="46">
        <v>4</v>
      </c>
      <c r="AB3" s="46">
        <v>3</v>
      </c>
      <c r="AC3" s="46">
        <v>4</v>
      </c>
      <c r="AD3" s="46">
        <v>2</v>
      </c>
      <c r="AE3" s="46">
        <v>2</v>
      </c>
      <c r="AF3" s="46">
        <v>3</v>
      </c>
      <c r="AG3" s="46">
        <v>4</v>
      </c>
      <c r="AH3" s="46">
        <v>4</v>
      </c>
      <c r="AI3" s="46">
        <v>4</v>
      </c>
      <c r="AJ3" s="46">
        <v>2</v>
      </c>
      <c r="AK3" s="46">
        <v>4</v>
      </c>
      <c r="AL3" s="46">
        <v>4</v>
      </c>
      <c r="AM3" s="46">
        <v>2</v>
      </c>
      <c r="AN3" s="46">
        <v>5</v>
      </c>
      <c r="AO3" s="46">
        <v>5</v>
      </c>
      <c r="AP3" s="46">
        <v>4</v>
      </c>
      <c r="AQ3" s="46">
        <v>4</v>
      </c>
      <c r="AR3" s="46">
        <v>4</v>
      </c>
      <c r="AS3" s="46">
        <v>1</v>
      </c>
      <c r="AT3" s="46">
        <v>4</v>
      </c>
      <c r="AU3" s="46">
        <v>4</v>
      </c>
      <c r="AV3" s="46">
        <v>4</v>
      </c>
      <c r="AW3" s="46">
        <v>2</v>
      </c>
      <c r="AX3" s="46">
        <v>4</v>
      </c>
      <c r="AY3" s="46">
        <v>4</v>
      </c>
      <c r="AZ3" s="46">
        <v>4</v>
      </c>
      <c r="BA3" s="4">
        <f>SUM(B3:AZ3)</f>
        <v>174</v>
      </c>
    </row>
    <row r="4" spans="2:53" x14ac:dyDescent="0.25">
      <c r="B4" s="46">
        <v>5</v>
      </c>
      <c r="C4" s="46">
        <v>5</v>
      </c>
      <c r="D4" s="46">
        <v>4</v>
      </c>
      <c r="E4" s="46">
        <v>5</v>
      </c>
      <c r="F4" s="46">
        <v>5</v>
      </c>
      <c r="G4" s="46">
        <v>5</v>
      </c>
      <c r="H4" s="46">
        <v>5</v>
      </c>
      <c r="I4" s="46">
        <v>4</v>
      </c>
      <c r="J4" s="46">
        <v>5</v>
      </c>
      <c r="K4" s="46">
        <v>4</v>
      </c>
      <c r="L4" s="46">
        <v>4</v>
      </c>
      <c r="M4" s="46">
        <v>4</v>
      </c>
      <c r="N4" s="46">
        <v>4</v>
      </c>
      <c r="O4" s="46">
        <v>5</v>
      </c>
      <c r="P4" s="46">
        <v>5</v>
      </c>
      <c r="Q4" s="46">
        <v>4</v>
      </c>
      <c r="R4" s="46">
        <v>4</v>
      </c>
      <c r="S4" s="46">
        <v>4</v>
      </c>
      <c r="T4" s="46">
        <v>4</v>
      </c>
      <c r="U4" s="46">
        <v>5</v>
      </c>
      <c r="V4" s="46">
        <v>5</v>
      </c>
      <c r="W4" s="46">
        <v>2</v>
      </c>
      <c r="X4"/>
      <c r="Y4" s="46">
        <v>1</v>
      </c>
      <c r="Z4" s="46">
        <v>4</v>
      </c>
      <c r="AA4" s="46">
        <v>4</v>
      </c>
      <c r="AB4" s="46">
        <v>5</v>
      </c>
      <c r="AC4" s="46">
        <v>5</v>
      </c>
      <c r="AD4" s="46">
        <v>3</v>
      </c>
      <c r="AE4" s="46">
        <v>3</v>
      </c>
      <c r="AF4" s="46">
        <v>4</v>
      </c>
      <c r="AG4" s="46">
        <v>4</v>
      </c>
      <c r="AH4" s="46">
        <v>5</v>
      </c>
      <c r="AI4" s="46">
        <v>6</v>
      </c>
      <c r="AJ4" s="46">
        <v>4</v>
      </c>
      <c r="AK4" s="46">
        <v>5</v>
      </c>
      <c r="AL4" s="46">
        <v>5</v>
      </c>
      <c r="AM4" s="46">
        <v>4</v>
      </c>
      <c r="AN4" s="46">
        <v>5</v>
      </c>
      <c r="AO4" s="46">
        <v>5</v>
      </c>
      <c r="AP4" s="46">
        <v>5</v>
      </c>
      <c r="AQ4" s="46">
        <v>5</v>
      </c>
      <c r="AR4" s="46">
        <v>5</v>
      </c>
      <c r="AS4" s="46">
        <v>2</v>
      </c>
      <c r="AT4" s="46">
        <v>5</v>
      </c>
      <c r="AU4" s="46">
        <v>4</v>
      </c>
      <c r="AV4" s="46">
        <v>4</v>
      </c>
      <c r="AW4" s="46">
        <v>4</v>
      </c>
      <c r="AX4" s="46">
        <v>4</v>
      </c>
      <c r="AY4" s="46">
        <v>4</v>
      </c>
      <c r="AZ4" s="46">
        <v>4</v>
      </c>
      <c r="BA4" s="4">
        <f t="shared" ref="BA4:BA10" si="0">SUM(B4:AZ4)</f>
        <v>215</v>
      </c>
    </row>
    <row r="5" spans="2:53" x14ac:dyDescent="0.25">
      <c r="B5" s="46">
        <v>5</v>
      </c>
      <c r="C5" s="46">
        <v>4</v>
      </c>
      <c r="D5" s="46">
        <v>5</v>
      </c>
      <c r="E5" s="46">
        <v>5</v>
      </c>
      <c r="F5" s="46">
        <v>5</v>
      </c>
      <c r="G5" s="46">
        <v>4</v>
      </c>
      <c r="H5" s="46">
        <v>4</v>
      </c>
      <c r="I5" s="46">
        <v>4</v>
      </c>
      <c r="J5" s="46">
        <v>5</v>
      </c>
      <c r="K5" s="46">
        <v>5</v>
      </c>
      <c r="L5" s="46">
        <v>4</v>
      </c>
      <c r="M5" s="46">
        <v>5</v>
      </c>
      <c r="N5" s="46">
        <v>5</v>
      </c>
      <c r="O5" s="46">
        <v>5</v>
      </c>
      <c r="P5" s="46">
        <v>4</v>
      </c>
      <c r="Q5" s="46">
        <v>3</v>
      </c>
      <c r="R5" s="46">
        <v>4</v>
      </c>
      <c r="S5" s="46">
        <v>4</v>
      </c>
      <c r="T5" s="46">
        <v>4</v>
      </c>
      <c r="U5" s="46">
        <v>4</v>
      </c>
      <c r="V5" s="46">
        <v>5</v>
      </c>
      <c r="W5" s="46">
        <v>1</v>
      </c>
      <c r="X5" s="46">
        <v>4</v>
      </c>
      <c r="Y5" s="46">
        <v>1</v>
      </c>
      <c r="Z5" s="46">
        <v>5</v>
      </c>
      <c r="AA5" s="46">
        <v>4</v>
      </c>
      <c r="AB5" s="46">
        <v>5</v>
      </c>
      <c r="AC5" s="46">
        <v>5</v>
      </c>
      <c r="AD5" s="46">
        <v>5</v>
      </c>
      <c r="AE5" s="46">
        <v>4</v>
      </c>
      <c r="AF5" s="46">
        <v>2</v>
      </c>
      <c r="AG5" s="46">
        <v>4</v>
      </c>
      <c r="AH5" s="46">
        <v>4</v>
      </c>
      <c r="AI5" s="46">
        <v>5</v>
      </c>
      <c r="AJ5" s="46">
        <v>5</v>
      </c>
      <c r="AK5" s="46">
        <v>4</v>
      </c>
      <c r="AL5" s="46">
        <v>5</v>
      </c>
      <c r="AM5" s="46">
        <v>3</v>
      </c>
      <c r="AN5" s="46">
        <v>5</v>
      </c>
      <c r="AO5" s="46">
        <v>5</v>
      </c>
      <c r="AP5" s="46">
        <v>5</v>
      </c>
      <c r="AQ5" s="46">
        <v>5</v>
      </c>
      <c r="AR5" s="46">
        <v>4</v>
      </c>
      <c r="AS5" s="46">
        <v>2</v>
      </c>
      <c r="AT5" s="46">
        <v>5</v>
      </c>
      <c r="AU5" s="46">
        <v>4</v>
      </c>
      <c r="AV5" s="46">
        <v>3</v>
      </c>
      <c r="AW5" s="46">
        <v>3</v>
      </c>
      <c r="AX5" s="46">
        <v>4</v>
      </c>
      <c r="AY5" s="46">
        <v>5</v>
      </c>
      <c r="AZ5" s="46">
        <v>4</v>
      </c>
      <c r="BA5" s="4">
        <f t="shared" si="0"/>
        <v>213</v>
      </c>
    </row>
    <row r="6" spans="2:53" x14ac:dyDescent="0.25">
      <c r="B6" s="46">
        <v>5</v>
      </c>
      <c r="C6" s="46">
        <v>4</v>
      </c>
      <c r="D6" s="46">
        <v>5</v>
      </c>
      <c r="E6" s="46">
        <v>5</v>
      </c>
      <c r="F6" s="46">
        <v>5</v>
      </c>
      <c r="G6" s="46">
        <v>5</v>
      </c>
      <c r="H6" s="46">
        <v>5</v>
      </c>
      <c r="I6" s="46">
        <v>2</v>
      </c>
      <c r="J6" s="46">
        <v>5</v>
      </c>
      <c r="K6" s="46">
        <v>5</v>
      </c>
      <c r="L6" s="46">
        <v>5</v>
      </c>
      <c r="M6" s="46">
        <v>5</v>
      </c>
      <c r="N6" s="46">
        <v>5</v>
      </c>
      <c r="O6" s="46">
        <v>5</v>
      </c>
      <c r="P6" s="46">
        <v>5</v>
      </c>
      <c r="Q6" s="46">
        <v>2</v>
      </c>
      <c r="R6" s="46">
        <v>2</v>
      </c>
      <c r="S6" s="46">
        <v>2</v>
      </c>
      <c r="T6" s="46">
        <v>4</v>
      </c>
      <c r="U6" s="46">
        <v>4</v>
      </c>
      <c r="V6" s="46">
        <v>2</v>
      </c>
      <c r="W6" s="46">
        <v>2</v>
      </c>
      <c r="X6"/>
      <c r="Y6" s="46">
        <v>1</v>
      </c>
      <c r="Z6" s="46">
        <v>4</v>
      </c>
      <c r="AA6" s="46">
        <v>4</v>
      </c>
      <c r="AB6" s="46">
        <v>4</v>
      </c>
      <c r="AC6" s="46">
        <v>4</v>
      </c>
      <c r="AD6" s="46">
        <v>1</v>
      </c>
      <c r="AE6" s="46">
        <v>1</v>
      </c>
      <c r="AF6" s="46">
        <v>2</v>
      </c>
      <c r="AG6" s="46">
        <v>4</v>
      </c>
      <c r="AH6" s="46">
        <v>1</v>
      </c>
      <c r="AI6" s="46">
        <v>1</v>
      </c>
      <c r="AJ6" s="46">
        <v>1</v>
      </c>
      <c r="AK6" s="46">
        <v>5</v>
      </c>
      <c r="AL6" s="46">
        <v>5</v>
      </c>
      <c r="AM6" s="46">
        <v>4</v>
      </c>
      <c r="AN6" s="46">
        <v>5</v>
      </c>
      <c r="AO6" s="46">
        <v>5</v>
      </c>
      <c r="AP6" s="46">
        <v>5</v>
      </c>
      <c r="AQ6" s="46">
        <v>4</v>
      </c>
      <c r="AR6" s="46">
        <v>5</v>
      </c>
      <c r="AS6" s="46">
        <v>2</v>
      </c>
      <c r="AT6" s="46">
        <v>5</v>
      </c>
      <c r="AU6" s="46">
        <v>5</v>
      </c>
      <c r="AV6" s="46">
        <v>4</v>
      </c>
      <c r="AW6" s="46">
        <v>3</v>
      </c>
      <c r="AX6" s="46">
        <v>4</v>
      </c>
      <c r="AY6" s="46">
        <v>4</v>
      </c>
      <c r="AZ6" s="46">
        <v>4</v>
      </c>
      <c r="BA6" s="4">
        <f t="shared" si="0"/>
        <v>186</v>
      </c>
    </row>
    <row r="7" spans="2:53" x14ac:dyDescent="0.25">
      <c r="B7" s="46">
        <v>5</v>
      </c>
      <c r="C7" s="46">
        <v>3</v>
      </c>
      <c r="D7" s="46">
        <v>4</v>
      </c>
      <c r="E7" s="46">
        <v>4</v>
      </c>
      <c r="F7" s="46">
        <v>5</v>
      </c>
      <c r="G7" s="46">
        <v>4</v>
      </c>
      <c r="H7" s="46">
        <v>3</v>
      </c>
      <c r="I7" s="46">
        <v>3</v>
      </c>
      <c r="J7" s="46">
        <v>5</v>
      </c>
      <c r="K7" s="46">
        <v>5</v>
      </c>
      <c r="L7" s="46">
        <v>4</v>
      </c>
      <c r="M7" s="46">
        <v>4</v>
      </c>
      <c r="N7" s="46">
        <v>5</v>
      </c>
      <c r="O7" s="46">
        <v>4</v>
      </c>
      <c r="P7" s="46">
        <v>5</v>
      </c>
      <c r="Q7" s="46">
        <v>4</v>
      </c>
      <c r="R7" s="46">
        <v>4</v>
      </c>
      <c r="S7" s="46">
        <v>3</v>
      </c>
      <c r="T7" s="46">
        <v>3</v>
      </c>
      <c r="U7" s="46">
        <v>5</v>
      </c>
      <c r="V7" s="46">
        <v>5</v>
      </c>
      <c r="W7" s="46">
        <v>1</v>
      </c>
      <c r="X7" s="46">
        <v>4</v>
      </c>
      <c r="Y7" s="46">
        <v>1</v>
      </c>
      <c r="Z7" s="46">
        <v>3</v>
      </c>
      <c r="AA7" s="46">
        <v>4</v>
      </c>
      <c r="AB7" s="46">
        <v>5</v>
      </c>
      <c r="AC7" s="46">
        <v>5</v>
      </c>
      <c r="AD7" s="46">
        <v>1</v>
      </c>
      <c r="AE7" s="46">
        <v>5</v>
      </c>
      <c r="AF7" s="46">
        <v>3</v>
      </c>
      <c r="AG7" s="46">
        <v>4</v>
      </c>
      <c r="AH7" s="46">
        <v>3</v>
      </c>
      <c r="AI7" s="46">
        <v>4</v>
      </c>
      <c r="AJ7" s="46">
        <v>1</v>
      </c>
      <c r="AK7" s="46">
        <v>3</v>
      </c>
      <c r="AL7" s="46">
        <v>5</v>
      </c>
      <c r="AM7" s="46">
        <v>3</v>
      </c>
      <c r="AN7" s="46">
        <v>5</v>
      </c>
      <c r="AO7" s="46">
        <v>4</v>
      </c>
      <c r="AP7" s="46">
        <v>5</v>
      </c>
      <c r="AQ7" s="46">
        <v>1</v>
      </c>
      <c r="AR7" s="46">
        <v>4</v>
      </c>
      <c r="AS7" s="46">
        <v>2</v>
      </c>
      <c r="AT7" s="46">
        <v>3</v>
      </c>
      <c r="AU7" s="46">
        <v>3</v>
      </c>
      <c r="AV7" s="46">
        <v>2</v>
      </c>
      <c r="AW7" s="46">
        <v>1</v>
      </c>
      <c r="AX7" s="46">
        <v>2</v>
      </c>
      <c r="AY7" s="46">
        <v>4</v>
      </c>
      <c r="AZ7" s="46">
        <v>4</v>
      </c>
      <c r="BA7" s="4">
        <f t="shared" si="0"/>
        <v>182</v>
      </c>
    </row>
    <row r="8" spans="2:53" x14ac:dyDescent="0.25">
      <c r="B8" s="46">
        <v>4</v>
      </c>
      <c r="C8" s="46">
        <v>3</v>
      </c>
      <c r="D8" s="46">
        <v>4</v>
      </c>
      <c r="E8" s="46">
        <v>4</v>
      </c>
      <c r="F8" s="46">
        <v>4</v>
      </c>
      <c r="G8" s="46">
        <v>4</v>
      </c>
      <c r="H8" s="46">
        <v>3</v>
      </c>
      <c r="I8" s="46">
        <v>3</v>
      </c>
      <c r="J8" s="46">
        <v>4</v>
      </c>
      <c r="K8" s="46">
        <v>4</v>
      </c>
      <c r="L8" s="46">
        <v>3</v>
      </c>
      <c r="M8" s="46">
        <v>2</v>
      </c>
      <c r="N8" s="46">
        <v>3</v>
      </c>
      <c r="O8" s="46">
        <v>4</v>
      </c>
      <c r="P8" s="46">
        <v>4</v>
      </c>
      <c r="Q8" s="46">
        <v>3</v>
      </c>
      <c r="R8" s="46">
        <v>3</v>
      </c>
      <c r="S8" s="46">
        <v>3</v>
      </c>
      <c r="T8" s="46">
        <v>3</v>
      </c>
      <c r="U8" s="46">
        <v>3</v>
      </c>
      <c r="V8" s="46">
        <v>3</v>
      </c>
      <c r="W8" s="46">
        <v>1</v>
      </c>
      <c r="X8" s="46">
        <v>4</v>
      </c>
      <c r="Y8" s="46">
        <v>1</v>
      </c>
      <c r="Z8" s="46">
        <v>3</v>
      </c>
      <c r="AA8" s="46">
        <v>3</v>
      </c>
      <c r="AB8" s="46">
        <v>3</v>
      </c>
      <c r="AC8" s="46">
        <v>3</v>
      </c>
      <c r="AD8" s="46">
        <v>2</v>
      </c>
      <c r="AE8" s="46">
        <v>2</v>
      </c>
      <c r="AF8" s="46">
        <v>3</v>
      </c>
      <c r="AG8" s="46">
        <v>2</v>
      </c>
      <c r="AH8" s="46">
        <v>2</v>
      </c>
      <c r="AI8" s="46">
        <v>2</v>
      </c>
      <c r="AJ8" s="46">
        <v>2</v>
      </c>
      <c r="AK8" s="46">
        <v>3</v>
      </c>
      <c r="AL8" s="46">
        <v>4</v>
      </c>
      <c r="AM8" s="46">
        <v>2</v>
      </c>
      <c r="AN8" s="46">
        <v>4</v>
      </c>
      <c r="AO8" s="46">
        <v>4</v>
      </c>
      <c r="AP8" s="46">
        <v>2</v>
      </c>
      <c r="AQ8" s="46">
        <v>3</v>
      </c>
      <c r="AR8" s="46">
        <v>3</v>
      </c>
      <c r="AS8" s="46">
        <v>2</v>
      </c>
      <c r="AT8" s="46">
        <v>2</v>
      </c>
      <c r="AU8" s="46">
        <v>2</v>
      </c>
      <c r="AV8" s="46">
        <v>2</v>
      </c>
      <c r="AW8" s="46">
        <v>2</v>
      </c>
      <c r="AX8" s="46">
        <v>2</v>
      </c>
      <c r="AY8" s="46">
        <v>3</v>
      </c>
      <c r="AZ8" s="46">
        <v>3</v>
      </c>
      <c r="BA8" s="4">
        <f t="shared" si="0"/>
        <v>147</v>
      </c>
    </row>
    <row r="9" spans="2:53" x14ac:dyDescent="0.25">
      <c r="B9" s="46">
        <v>5</v>
      </c>
      <c r="C9" s="46">
        <v>4</v>
      </c>
      <c r="D9" s="46">
        <v>5</v>
      </c>
      <c r="E9" s="46">
        <v>5</v>
      </c>
      <c r="F9" s="46">
        <v>5</v>
      </c>
      <c r="G9" s="46">
        <v>4</v>
      </c>
      <c r="H9" s="46">
        <v>4</v>
      </c>
      <c r="I9" s="46">
        <v>3</v>
      </c>
      <c r="J9" s="46">
        <v>4</v>
      </c>
      <c r="K9" s="46">
        <v>4</v>
      </c>
      <c r="L9" s="46">
        <v>3</v>
      </c>
      <c r="M9" s="46">
        <v>5</v>
      </c>
      <c r="N9" s="46">
        <v>4</v>
      </c>
      <c r="O9" s="46">
        <v>4</v>
      </c>
      <c r="P9" s="46">
        <v>4</v>
      </c>
      <c r="Q9" s="46">
        <v>5</v>
      </c>
      <c r="R9" s="46">
        <v>4</v>
      </c>
      <c r="S9" s="46">
        <v>2</v>
      </c>
      <c r="T9" s="46">
        <v>4</v>
      </c>
      <c r="U9" s="46">
        <v>4</v>
      </c>
      <c r="V9" s="46">
        <v>4</v>
      </c>
      <c r="W9" s="46">
        <v>1</v>
      </c>
      <c r="X9" s="46">
        <v>3</v>
      </c>
      <c r="Y9" s="46">
        <v>1</v>
      </c>
      <c r="Z9" s="46">
        <v>3</v>
      </c>
      <c r="AA9" s="46">
        <v>4</v>
      </c>
      <c r="AB9" s="46">
        <v>5</v>
      </c>
      <c r="AC9" s="46">
        <v>4</v>
      </c>
      <c r="AD9" s="46">
        <v>4</v>
      </c>
      <c r="AE9" s="46">
        <v>4</v>
      </c>
      <c r="AF9" s="46">
        <v>4</v>
      </c>
      <c r="AG9" s="46">
        <v>4</v>
      </c>
      <c r="AH9" s="46">
        <v>4</v>
      </c>
      <c r="AI9" s="46">
        <v>4</v>
      </c>
      <c r="AJ9" s="46">
        <v>4</v>
      </c>
      <c r="AK9" s="46">
        <v>3</v>
      </c>
      <c r="AL9" s="46">
        <v>3</v>
      </c>
      <c r="AM9" s="46">
        <v>3</v>
      </c>
      <c r="AN9" s="46">
        <v>4</v>
      </c>
      <c r="AO9" s="46">
        <v>4</v>
      </c>
      <c r="AP9" s="46">
        <v>5</v>
      </c>
      <c r="AQ9" s="46">
        <v>4</v>
      </c>
      <c r="AR9" s="46">
        <v>4</v>
      </c>
      <c r="AS9" s="46">
        <v>2</v>
      </c>
      <c r="AT9" s="46">
        <v>2</v>
      </c>
      <c r="AU9" s="46">
        <v>3</v>
      </c>
      <c r="AV9" s="46">
        <v>3</v>
      </c>
      <c r="AW9" s="46">
        <v>3</v>
      </c>
      <c r="AX9" s="46">
        <v>4</v>
      </c>
      <c r="AY9" s="46">
        <v>4</v>
      </c>
      <c r="AZ9" s="46">
        <v>4</v>
      </c>
      <c r="BA9" s="4">
        <f t="shared" si="0"/>
        <v>190</v>
      </c>
    </row>
    <row r="10" spans="2:53" x14ac:dyDescent="0.25">
      <c r="B10" s="46">
        <v>4</v>
      </c>
      <c r="C10" s="46">
        <v>3</v>
      </c>
      <c r="D10" s="46">
        <v>4</v>
      </c>
      <c r="E10" s="46">
        <v>4</v>
      </c>
      <c r="F10" s="46">
        <v>5</v>
      </c>
      <c r="G10" s="46">
        <v>4</v>
      </c>
      <c r="H10" s="46">
        <v>3</v>
      </c>
      <c r="I10" s="46">
        <v>4</v>
      </c>
      <c r="J10" s="46">
        <v>5</v>
      </c>
      <c r="K10" s="46">
        <v>5</v>
      </c>
      <c r="L10" s="46">
        <v>5</v>
      </c>
      <c r="M10" s="46">
        <v>5</v>
      </c>
      <c r="N10" s="46">
        <v>5</v>
      </c>
      <c r="O10" s="46">
        <v>4</v>
      </c>
      <c r="P10" s="46">
        <v>4</v>
      </c>
      <c r="Q10" s="46">
        <v>2</v>
      </c>
      <c r="R10" s="46">
        <v>3</v>
      </c>
      <c r="S10" s="46">
        <v>2</v>
      </c>
      <c r="T10" s="46">
        <v>3</v>
      </c>
      <c r="U10" s="46">
        <v>4</v>
      </c>
      <c r="V10" s="46">
        <v>5</v>
      </c>
      <c r="W10" s="46">
        <v>1</v>
      </c>
      <c r="X10" s="46">
        <v>1</v>
      </c>
      <c r="Y10" s="46">
        <v>1</v>
      </c>
      <c r="Z10" s="46">
        <v>5</v>
      </c>
      <c r="AA10" s="46">
        <v>5</v>
      </c>
      <c r="AB10" s="46">
        <v>2</v>
      </c>
      <c r="AC10" s="46">
        <v>3</v>
      </c>
      <c r="AD10" s="46">
        <v>2</v>
      </c>
      <c r="AE10" s="46">
        <v>3</v>
      </c>
      <c r="AF10" s="46">
        <v>1</v>
      </c>
      <c r="AG10" s="46">
        <v>2</v>
      </c>
      <c r="AH10" s="46">
        <v>1</v>
      </c>
      <c r="AI10" s="46">
        <v>2</v>
      </c>
      <c r="AJ10" s="46">
        <v>3</v>
      </c>
      <c r="AK10" s="46">
        <v>4</v>
      </c>
      <c r="AL10" s="46">
        <v>4</v>
      </c>
      <c r="AM10" s="46">
        <v>2</v>
      </c>
      <c r="AN10" s="46">
        <v>4</v>
      </c>
      <c r="AO10" s="46">
        <v>4</v>
      </c>
      <c r="AP10" s="46">
        <v>3</v>
      </c>
      <c r="AQ10" s="46">
        <v>3</v>
      </c>
      <c r="AR10" s="46">
        <v>3</v>
      </c>
      <c r="AS10" s="46">
        <v>2</v>
      </c>
      <c r="AT10" s="46">
        <v>2</v>
      </c>
      <c r="AU10" s="46">
        <v>3</v>
      </c>
      <c r="AV10" s="46">
        <v>3</v>
      </c>
      <c r="AW10" s="46">
        <v>3</v>
      </c>
      <c r="AX10" s="46">
        <v>3</v>
      </c>
      <c r="AY10" s="46">
        <v>3</v>
      </c>
      <c r="AZ10" s="46">
        <v>3</v>
      </c>
      <c r="BA10" s="4">
        <f t="shared" si="0"/>
        <v>164</v>
      </c>
    </row>
    <row r="11" spans="2:53" x14ac:dyDescent="0.25">
      <c r="B11" s="5">
        <f>VAR(B3:B10)</f>
        <v>0.26785714285714285</v>
      </c>
      <c r="C11" s="5">
        <f t="shared" ref="C11:AZ11" si="1">VAR(C3:C10)</f>
        <v>0.5</v>
      </c>
      <c r="D11" s="5">
        <f t="shared" si="1"/>
        <v>0.26785714285714285</v>
      </c>
      <c r="E11" s="5">
        <f t="shared" si="1"/>
        <v>0.2857142857142857</v>
      </c>
      <c r="F11" s="5">
        <f t="shared" si="1"/>
        <v>0.21428571428571427</v>
      </c>
      <c r="G11" s="5">
        <f t="shared" si="1"/>
        <v>0.21428571428571427</v>
      </c>
      <c r="H11" s="5">
        <f t="shared" si="1"/>
        <v>0.6964285714285714</v>
      </c>
      <c r="I11" s="5">
        <f t="shared" si="1"/>
        <v>0.5535714285714286</v>
      </c>
      <c r="J11" s="5">
        <f t="shared" si="1"/>
        <v>0.26785714285714285</v>
      </c>
      <c r="K11" s="5">
        <f t="shared" si="1"/>
        <v>0.2857142857142857</v>
      </c>
      <c r="L11" s="5">
        <f t="shared" si="1"/>
        <v>0.5714285714285714</v>
      </c>
      <c r="M11" s="5">
        <f t="shared" si="1"/>
        <v>1.0714285714285714</v>
      </c>
      <c r="N11" s="5">
        <f t="shared" si="1"/>
        <v>1.2678571428571428</v>
      </c>
      <c r="O11" s="5">
        <f t="shared" si="1"/>
        <v>0.9821428571428571</v>
      </c>
      <c r="P11" s="5">
        <f t="shared" si="1"/>
        <v>0.9821428571428571</v>
      </c>
      <c r="Q11" s="5">
        <f t="shared" si="1"/>
        <v>1.125</v>
      </c>
      <c r="R11" s="5">
        <f t="shared" si="1"/>
        <v>0.7857142857142857</v>
      </c>
      <c r="S11" s="5">
        <f t="shared" si="1"/>
        <v>0.6964285714285714</v>
      </c>
      <c r="T11" s="5">
        <f t="shared" si="1"/>
        <v>0.5535714285714286</v>
      </c>
      <c r="U11" s="5">
        <f t="shared" si="1"/>
        <v>0.5714285714285714</v>
      </c>
      <c r="V11" s="5">
        <f t="shared" si="1"/>
        <v>1.2678571428571428</v>
      </c>
      <c r="W11" s="5">
        <f t="shared" si="1"/>
        <v>0.21428571428571427</v>
      </c>
      <c r="X11" s="5">
        <f t="shared" si="1"/>
        <v>1.4666666666666657</v>
      </c>
      <c r="Y11" s="5">
        <f t="shared" si="1"/>
        <v>0</v>
      </c>
      <c r="Z11" s="5">
        <f t="shared" si="1"/>
        <v>0.8571428571428571</v>
      </c>
      <c r="AA11" s="5">
        <f t="shared" si="1"/>
        <v>0.2857142857142857</v>
      </c>
      <c r="AB11" s="5">
        <f t="shared" si="1"/>
        <v>1.4285714285714286</v>
      </c>
      <c r="AC11" s="5">
        <f t="shared" si="1"/>
        <v>0.6964285714285714</v>
      </c>
      <c r="AD11" s="5">
        <f t="shared" si="1"/>
        <v>2</v>
      </c>
      <c r="AE11" s="5">
        <f t="shared" si="1"/>
        <v>1.7142857142857142</v>
      </c>
      <c r="AF11" s="5">
        <f t="shared" si="1"/>
        <v>1.0714285714285714</v>
      </c>
      <c r="AG11" s="5">
        <f t="shared" si="1"/>
        <v>0.8571428571428571</v>
      </c>
      <c r="AH11" s="5">
        <f t="shared" si="1"/>
        <v>2.2857142857142856</v>
      </c>
      <c r="AI11" s="5">
        <f t="shared" si="1"/>
        <v>2.8571428571428572</v>
      </c>
      <c r="AJ11" s="5">
        <f t="shared" si="1"/>
        <v>2.2142857142857144</v>
      </c>
      <c r="AK11" s="5">
        <f t="shared" si="1"/>
        <v>0.6964285714285714</v>
      </c>
      <c r="AL11" s="5">
        <f t="shared" si="1"/>
        <v>0.5535714285714286</v>
      </c>
      <c r="AM11" s="5">
        <f t="shared" si="1"/>
        <v>0.6964285714285714</v>
      </c>
      <c r="AN11" s="5">
        <f t="shared" si="1"/>
        <v>0.26785714285714285</v>
      </c>
      <c r="AO11" s="5">
        <f t="shared" si="1"/>
        <v>0.2857142857142857</v>
      </c>
      <c r="AP11" s="5">
        <f t="shared" si="1"/>
        <v>1.3571428571428572</v>
      </c>
      <c r="AQ11" s="5">
        <f t="shared" si="1"/>
        <v>1.6964285714285714</v>
      </c>
      <c r="AR11" s="5">
        <f t="shared" si="1"/>
        <v>0.5714285714285714</v>
      </c>
      <c r="AS11" s="5">
        <f t="shared" si="1"/>
        <v>0.125</v>
      </c>
      <c r="AT11" s="5">
        <f t="shared" si="1"/>
        <v>2</v>
      </c>
      <c r="AU11" s="5">
        <f t="shared" si="1"/>
        <v>0.8571428571428571</v>
      </c>
      <c r="AV11" s="5">
        <f t="shared" si="1"/>
        <v>0.6964285714285714</v>
      </c>
      <c r="AW11" s="5">
        <f t="shared" si="1"/>
        <v>0.8392857142857143</v>
      </c>
      <c r="AX11" s="5">
        <f t="shared" si="1"/>
        <v>0.8392857142857143</v>
      </c>
      <c r="AY11" s="5">
        <f t="shared" si="1"/>
        <v>0.4107142857142857</v>
      </c>
      <c r="AZ11" s="5">
        <f t="shared" si="1"/>
        <v>0.21428571428571427</v>
      </c>
    </row>
    <row r="14" spans="2:53" x14ac:dyDescent="0.25">
      <c r="B14" s="6" t="s">
        <v>130</v>
      </c>
      <c r="E14" s="7"/>
    </row>
    <row r="15" spans="2:53" x14ac:dyDescent="0.25">
      <c r="D15" s="8" t="s">
        <v>131</v>
      </c>
      <c r="E15" s="9">
        <f>COUNTA(B2:AZ2)</f>
        <v>51</v>
      </c>
    </row>
    <row r="16" spans="2:53" x14ac:dyDescent="0.25">
      <c r="D16" s="10" t="s">
        <v>132</v>
      </c>
      <c r="E16" s="11">
        <f>SUM(B11:AZ11)</f>
        <v>43.4845238095238</v>
      </c>
    </row>
    <row r="17" spans="4:5" x14ac:dyDescent="0.25">
      <c r="D17" s="8" t="s">
        <v>133</v>
      </c>
      <c r="E17" s="11">
        <f>VAR(BA3:BA10)</f>
        <v>530.69642857142856</v>
      </c>
    </row>
    <row r="18" spans="4:5" x14ac:dyDescent="0.25">
      <c r="D18" s="8"/>
      <c r="E18" s="12"/>
    </row>
    <row r="19" spans="4:5" x14ac:dyDescent="0.25">
      <c r="D19" s="13" t="s">
        <v>134</v>
      </c>
      <c r="E19" s="14">
        <f>(E15/(E15-1))*(1-(E16/E17))</f>
        <v>0.93642262525656994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64B4-0304-437B-B7DA-67D48DF1C82C}">
  <dimension ref="A2:C36"/>
  <sheetViews>
    <sheetView topLeftCell="A13" workbookViewId="0">
      <selection activeCell="A29" sqref="A29"/>
    </sheetView>
  </sheetViews>
  <sheetFormatPr baseColWidth="10" defaultRowHeight="15" x14ac:dyDescent="0.25"/>
  <cols>
    <col min="1" max="1" width="30.140625" style="4" customWidth="1"/>
    <col min="2" max="16384" width="11.42578125" style="4"/>
  </cols>
  <sheetData>
    <row r="2" spans="1:3" x14ac:dyDescent="0.25">
      <c r="A2" s="15" t="s">
        <v>148</v>
      </c>
      <c r="B2" s="16">
        <v>10</v>
      </c>
      <c r="C2" s="17"/>
    </row>
    <row r="3" spans="1:3" x14ac:dyDescent="0.25">
      <c r="A3" s="15" t="s">
        <v>135</v>
      </c>
      <c r="B3" s="16">
        <v>8</v>
      </c>
      <c r="C3" s="17"/>
    </row>
    <row r="4" spans="1:3" x14ac:dyDescent="0.25">
      <c r="A4" s="18" t="s">
        <v>136</v>
      </c>
      <c r="B4" s="19">
        <f>B3/B2</f>
        <v>0.8</v>
      </c>
      <c r="C4" s="17"/>
    </row>
    <row r="5" spans="1:3" x14ac:dyDescent="0.25">
      <c r="A5" s="8"/>
      <c r="B5" s="17"/>
      <c r="C5" s="17"/>
    </row>
    <row r="6" spans="1:3" x14ac:dyDescent="0.25">
      <c r="A6" s="8"/>
      <c r="B6" s="17"/>
      <c r="C6" s="17"/>
    </row>
    <row r="7" spans="1:3" x14ac:dyDescent="0.25">
      <c r="A7" s="18" t="s">
        <v>36</v>
      </c>
      <c r="B7" s="20" t="s">
        <v>137</v>
      </c>
      <c r="C7" s="21" t="s">
        <v>138</v>
      </c>
    </row>
    <row r="8" spans="1:3" x14ac:dyDescent="0.25">
      <c r="A8" s="15" t="s">
        <v>122</v>
      </c>
      <c r="B8" s="16">
        <v>2</v>
      </c>
      <c r="C8" s="22">
        <v>0.2857142857142857</v>
      </c>
    </row>
    <row r="9" spans="1:3" x14ac:dyDescent="0.25">
      <c r="A9" s="15" t="s">
        <v>123</v>
      </c>
      <c r="B9" s="16">
        <v>0</v>
      </c>
      <c r="C9" s="22">
        <v>0</v>
      </c>
    </row>
    <row r="10" spans="1:3" x14ac:dyDescent="0.25">
      <c r="A10" s="15" t="s">
        <v>124</v>
      </c>
      <c r="B10" s="16">
        <v>0</v>
      </c>
      <c r="C10" s="22">
        <v>0</v>
      </c>
    </row>
    <row r="11" spans="1:3" x14ac:dyDescent="0.25">
      <c r="A11" s="15" t="s">
        <v>125</v>
      </c>
      <c r="B11" s="16">
        <v>1</v>
      </c>
      <c r="C11" s="22">
        <v>0.14285714285714285</v>
      </c>
    </row>
    <row r="12" spans="1:3" x14ac:dyDescent="0.25">
      <c r="A12" s="15" t="s">
        <v>126</v>
      </c>
      <c r="B12" s="16">
        <v>2</v>
      </c>
      <c r="C12" s="22">
        <v>0.2857142857142857</v>
      </c>
    </row>
    <row r="13" spans="1:3" x14ac:dyDescent="0.25">
      <c r="A13" s="15" t="s">
        <v>127</v>
      </c>
      <c r="B13" s="16">
        <v>2</v>
      </c>
      <c r="C13" s="22">
        <v>0.2857142857142857</v>
      </c>
    </row>
    <row r="14" spans="1:3" x14ac:dyDescent="0.25">
      <c r="A14" s="18" t="s">
        <v>118</v>
      </c>
      <c r="B14" s="20">
        <f>SUM(B8:B13)</f>
        <v>7</v>
      </c>
      <c r="C14" s="47">
        <f>SUM(C8:C13)</f>
        <v>0.99999999999999989</v>
      </c>
    </row>
    <row r="17" spans="1:3" x14ac:dyDescent="0.25">
      <c r="A17" s="18" t="s">
        <v>37</v>
      </c>
      <c r="B17" s="20" t="s">
        <v>137</v>
      </c>
      <c r="C17" s="21" t="s">
        <v>138</v>
      </c>
    </row>
    <row r="18" spans="1:3" x14ac:dyDescent="0.25">
      <c r="A18" s="15" t="s">
        <v>119</v>
      </c>
      <c r="B18" s="35">
        <v>7</v>
      </c>
      <c r="C18" s="22">
        <v>0.875</v>
      </c>
    </row>
    <row r="19" spans="1:3" x14ac:dyDescent="0.25">
      <c r="A19" s="15" t="s">
        <v>120</v>
      </c>
      <c r="B19" s="16">
        <v>1</v>
      </c>
      <c r="C19" s="22">
        <v>0.125</v>
      </c>
    </row>
    <row r="20" spans="1:3" x14ac:dyDescent="0.25">
      <c r="A20" s="15" t="s">
        <v>118</v>
      </c>
      <c r="B20" s="16">
        <f>SUM(B18:B19)</f>
        <v>8</v>
      </c>
      <c r="C20" s="23">
        <f>SUM(C18:C19)</f>
        <v>1</v>
      </c>
    </row>
    <row r="23" spans="1:3" x14ac:dyDescent="0.25">
      <c r="A23" s="18" t="s">
        <v>38</v>
      </c>
      <c r="B23" s="20" t="s">
        <v>137</v>
      </c>
      <c r="C23" s="21" t="s">
        <v>138</v>
      </c>
    </row>
    <row r="24" spans="1:3" x14ac:dyDescent="0.25">
      <c r="A24" s="15" t="s">
        <v>128</v>
      </c>
      <c r="B24" s="35">
        <v>7</v>
      </c>
      <c r="C24" s="22">
        <v>1</v>
      </c>
    </row>
    <row r="25" spans="1:3" x14ac:dyDescent="0.25">
      <c r="A25" s="15" t="s">
        <v>129</v>
      </c>
      <c r="B25" s="16">
        <v>0</v>
      </c>
      <c r="C25" s="22">
        <v>0</v>
      </c>
    </row>
    <row r="26" spans="1:3" x14ac:dyDescent="0.25">
      <c r="A26" s="15" t="s">
        <v>118</v>
      </c>
      <c r="B26" s="16">
        <f>SUM(B24:B25)</f>
        <v>7</v>
      </c>
      <c r="C26" s="23">
        <f>SUM(C24:C25)</f>
        <v>1</v>
      </c>
    </row>
    <row r="29" spans="1:3" x14ac:dyDescent="0.25">
      <c r="A29" s="18" t="s">
        <v>39</v>
      </c>
    </row>
    <row r="30" spans="1:3" x14ac:dyDescent="0.25">
      <c r="A30" s="15" t="s">
        <v>97</v>
      </c>
    </row>
    <row r="31" spans="1:3" x14ac:dyDescent="0.25">
      <c r="A31" s="15" t="s">
        <v>100</v>
      </c>
    </row>
    <row r="32" spans="1:3" x14ac:dyDescent="0.25">
      <c r="A32" s="15" t="s">
        <v>103</v>
      </c>
    </row>
    <row r="33" spans="1:1" x14ac:dyDescent="0.25">
      <c r="A33" s="15" t="s">
        <v>105</v>
      </c>
    </row>
    <row r="34" spans="1:1" x14ac:dyDescent="0.25">
      <c r="A34" s="15" t="s">
        <v>107</v>
      </c>
    </row>
    <row r="35" spans="1:1" x14ac:dyDescent="0.25">
      <c r="A35" s="15" t="s">
        <v>109</v>
      </c>
    </row>
    <row r="36" spans="1:1" x14ac:dyDescent="0.25">
      <c r="A36" s="1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9676-40DE-4513-8368-33FECB0F876B}">
  <dimension ref="A1:V105"/>
  <sheetViews>
    <sheetView topLeftCell="A82" workbookViewId="0">
      <selection activeCell="A107" sqref="A107"/>
    </sheetView>
  </sheetViews>
  <sheetFormatPr baseColWidth="10" defaultRowHeight="15" x14ac:dyDescent="0.25"/>
  <cols>
    <col min="1" max="1" width="78.85546875" style="4" customWidth="1"/>
    <col min="2" max="3" width="11.7109375" style="4" customWidth="1"/>
    <col min="4" max="4" width="13.85546875" style="4" customWidth="1"/>
    <col min="5" max="7" width="11.7109375" style="4" customWidth="1"/>
    <col min="8" max="8" width="9.140625" style="4" customWidth="1"/>
    <col min="9" max="9" width="6" style="4" customWidth="1"/>
    <col min="10" max="10" width="5.85546875" style="4" customWidth="1"/>
    <col min="11" max="12" width="11.42578125" style="4"/>
    <col min="13" max="13" width="13.85546875" style="4" bestFit="1" customWidth="1"/>
    <col min="14" max="16" width="11.42578125" style="4"/>
    <col min="17" max="17" width="8.85546875" style="4" bestFit="1" customWidth="1"/>
    <col min="18" max="18" width="6" style="4" bestFit="1" customWidth="1"/>
    <col min="19" max="19" width="6.140625" style="4" customWidth="1"/>
    <col min="20" max="20" width="14.140625" style="4" customWidth="1"/>
    <col min="21" max="21" width="10.42578125" style="4" customWidth="1"/>
    <col min="22" max="16384" width="11.42578125" style="4"/>
  </cols>
  <sheetData>
    <row r="1" spans="1:22" x14ac:dyDescent="0.25">
      <c r="A1" s="8"/>
      <c r="B1" s="17">
        <v>1</v>
      </c>
      <c r="C1" s="17">
        <v>2</v>
      </c>
      <c r="D1" s="17">
        <v>3</v>
      </c>
      <c r="E1" s="17">
        <v>4</v>
      </c>
      <c r="F1" s="17">
        <v>5</v>
      </c>
      <c r="G1" s="17">
        <v>6</v>
      </c>
      <c r="H1" s="17">
        <v>6</v>
      </c>
    </row>
    <row r="2" spans="1:22" x14ac:dyDescent="0.25">
      <c r="A2" s="24" t="s">
        <v>20</v>
      </c>
      <c r="B2" s="25" t="s">
        <v>113</v>
      </c>
      <c r="C2" s="25" t="s">
        <v>114</v>
      </c>
      <c r="D2" s="25" t="s">
        <v>115</v>
      </c>
      <c r="E2" s="26" t="s">
        <v>116</v>
      </c>
      <c r="F2" s="26" t="s">
        <v>117</v>
      </c>
      <c r="G2" s="26"/>
      <c r="H2" s="26" t="s">
        <v>139</v>
      </c>
      <c r="K2" s="25" t="s">
        <v>113</v>
      </c>
      <c r="L2" s="25" t="s">
        <v>114</v>
      </c>
      <c r="M2" s="25" t="s">
        <v>115</v>
      </c>
      <c r="N2" s="26" t="s">
        <v>116</v>
      </c>
      <c r="O2" s="26" t="s">
        <v>117</v>
      </c>
      <c r="P2" s="26"/>
      <c r="Q2" s="26" t="s">
        <v>139</v>
      </c>
      <c r="T2" s="25" t="s">
        <v>140</v>
      </c>
      <c r="U2" s="25" t="s">
        <v>141</v>
      </c>
      <c r="V2" s="25" t="s">
        <v>142</v>
      </c>
    </row>
    <row r="3" spans="1:22" x14ac:dyDescent="0.25">
      <c r="A3" s="27" t="s">
        <v>42</v>
      </c>
      <c r="B3" s="16">
        <f>COUNTIF(Base!$U:$U,B$1)</f>
        <v>0</v>
      </c>
      <c r="C3" s="16">
        <f>COUNTIF(Base!$U:$U,C$1)</f>
        <v>0</v>
      </c>
      <c r="D3" s="16">
        <f>COUNTIF(Base!$U:$U,D$1)</f>
        <v>0</v>
      </c>
      <c r="E3" s="16">
        <f>COUNTIF(Base!$U:$U,E$1)</f>
        <v>3</v>
      </c>
      <c r="F3" s="16">
        <f>COUNTIF(Base!$U:$U,F$1)</f>
        <v>5</v>
      </c>
      <c r="G3" s="16"/>
      <c r="H3" s="16">
        <f t="shared" ref="H3" si="0">SUM(B3:F3)</f>
        <v>8</v>
      </c>
      <c r="K3" s="22">
        <f>B3/$H3</f>
        <v>0</v>
      </c>
      <c r="L3" s="22">
        <f>C3/$H3</f>
        <v>0</v>
      </c>
      <c r="M3" s="22">
        <f>D3/$H3</f>
        <v>0</v>
      </c>
      <c r="N3" s="22">
        <f>E3/$H3</f>
        <v>0.375</v>
      </c>
      <c r="O3" s="22">
        <f>F3/$H3</f>
        <v>0.625</v>
      </c>
      <c r="P3" s="22"/>
      <c r="Q3" s="28">
        <f t="shared" ref="Q3" si="1">SUM(K3:O3)</f>
        <v>1</v>
      </c>
      <c r="T3" s="29">
        <f t="shared" ref="T3" si="2">K3+L3</f>
        <v>0</v>
      </c>
      <c r="U3" s="29">
        <f t="shared" ref="U3" si="3">M3</f>
        <v>0</v>
      </c>
      <c r="V3" s="29">
        <f t="shared" ref="V3" si="4">N3+O3</f>
        <v>1</v>
      </c>
    </row>
    <row r="4" spans="1:22" x14ac:dyDescent="0.25">
      <c r="A4" s="30"/>
      <c r="B4" s="17"/>
      <c r="C4" s="17"/>
      <c r="D4" s="17"/>
      <c r="E4" s="17"/>
      <c r="F4" s="17"/>
      <c r="G4" s="17"/>
      <c r="H4" s="17"/>
      <c r="K4" s="31"/>
      <c r="L4" s="31"/>
      <c r="M4" s="31"/>
      <c r="N4" s="31"/>
      <c r="O4" s="31"/>
      <c r="P4" s="31"/>
      <c r="Q4" s="32"/>
      <c r="T4" s="33"/>
      <c r="U4" s="33"/>
      <c r="V4" s="33"/>
    </row>
    <row r="5" spans="1:22" x14ac:dyDescent="0.25">
      <c r="A5" s="30"/>
      <c r="B5" s="17"/>
      <c r="C5" s="17"/>
      <c r="D5" s="17"/>
      <c r="E5" s="17"/>
      <c r="F5" s="17"/>
      <c r="G5" s="17"/>
      <c r="H5" s="17"/>
      <c r="K5" s="31"/>
      <c r="L5" s="31"/>
      <c r="M5" s="31"/>
      <c r="N5" s="31"/>
      <c r="O5" s="31"/>
      <c r="P5" s="31"/>
      <c r="Q5" s="32"/>
      <c r="T5" s="33"/>
      <c r="U5" s="33"/>
      <c r="V5" s="33"/>
    </row>
    <row r="6" spans="1:22" x14ac:dyDescent="0.25">
      <c r="A6" s="24" t="s">
        <v>21</v>
      </c>
      <c r="B6" s="25" t="s">
        <v>113</v>
      </c>
      <c r="C6" s="25" t="s">
        <v>114</v>
      </c>
      <c r="D6" s="25" t="s">
        <v>115</v>
      </c>
      <c r="E6" s="26" t="s">
        <v>116</v>
      </c>
      <c r="F6" s="26" t="s">
        <v>117</v>
      </c>
      <c r="G6" s="26"/>
      <c r="H6" s="26" t="s">
        <v>139</v>
      </c>
      <c r="K6" s="25" t="s">
        <v>113</v>
      </c>
      <c r="L6" s="25" t="s">
        <v>114</v>
      </c>
      <c r="M6" s="25" t="s">
        <v>115</v>
      </c>
      <c r="N6" s="26" t="s">
        <v>116</v>
      </c>
      <c r="O6" s="26" t="s">
        <v>117</v>
      </c>
      <c r="P6" s="26"/>
      <c r="Q6" s="26" t="s">
        <v>139</v>
      </c>
      <c r="T6" s="25" t="s">
        <v>140</v>
      </c>
      <c r="U6" s="25" t="s">
        <v>141</v>
      </c>
      <c r="V6" s="25" t="s">
        <v>142</v>
      </c>
    </row>
    <row r="7" spans="1:22" x14ac:dyDescent="0.25">
      <c r="A7" s="27" t="s">
        <v>43</v>
      </c>
      <c r="B7" s="16">
        <f>COUNTIF(Base!$V:$V,B$1)</f>
        <v>0</v>
      </c>
      <c r="C7" s="16">
        <f>COUNTIF(Base!$V:$V,C$1)</f>
        <v>0</v>
      </c>
      <c r="D7" s="16">
        <f>COUNTIF(Base!$V:$V,D$1)</f>
        <v>3</v>
      </c>
      <c r="E7" s="16">
        <f>COUNTIF(Base!$V:$V,E$1)</f>
        <v>4</v>
      </c>
      <c r="F7" s="16">
        <f>COUNTIF(Base!$V:$V,F$1)</f>
        <v>1</v>
      </c>
      <c r="G7" s="16"/>
      <c r="H7" s="16">
        <f t="shared" ref="H7:H13" si="5">SUM(B7:F7)</f>
        <v>8</v>
      </c>
      <c r="K7" s="22">
        <f t="shared" ref="K7:O13" si="6">B7/$H7</f>
        <v>0</v>
      </c>
      <c r="L7" s="22">
        <f t="shared" si="6"/>
        <v>0</v>
      </c>
      <c r="M7" s="22">
        <f t="shared" si="6"/>
        <v>0.375</v>
      </c>
      <c r="N7" s="22">
        <f t="shared" si="6"/>
        <v>0.5</v>
      </c>
      <c r="O7" s="22">
        <f t="shared" si="6"/>
        <v>0.125</v>
      </c>
      <c r="P7" s="22"/>
      <c r="Q7" s="28">
        <f t="shared" ref="Q7:Q13" si="7">SUM(K7:O7)</f>
        <v>1</v>
      </c>
      <c r="T7" s="29">
        <f t="shared" ref="T7:T13" si="8">K7+L7</f>
        <v>0</v>
      </c>
      <c r="U7" s="29">
        <f t="shared" ref="U7:U13" si="9">M7</f>
        <v>0.375</v>
      </c>
      <c r="V7" s="29">
        <f t="shared" ref="V7:V13" si="10">N7+O7</f>
        <v>0.625</v>
      </c>
    </row>
    <row r="8" spans="1:22" x14ac:dyDescent="0.25">
      <c r="A8" s="27" t="s">
        <v>44</v>
      </c>
      <c r="B8" s="16">
        <f>COUNTIF(Base!$W:$W,B$1)</f>
        <v>0</v>
      </c>
      <c r="C8" s="16">
        <f>COUNTIF(Base!$W:$W,C$1)</f>
        <v>0</v>
      </c>
      <c r="D8" s="16">
        <f>COUNTIF(Base!$W:$W,D$1)</f>
        <v>0</v>
      </c>
      <c r="E8" s="16">
        <f>COUNTIF(Base!$W:$W,E$1)</f>
        <v>5</v>
      </c>
      <c r="F8" s="16">
        <f>COUNTIF(Base!$W:$W,F$1)</f>
        <v>3</v>
      </c>
      <c r="G8" s="16"/>
      <c r="H8" s="16">
        <f t="shared" si="5"/>
        <v>8</v>
      </c>
      <c r="K8" s="22">
        <f t="shared" si="6"/>
        <v>0</v>
      </c>
      <c r="L8" s="22">
        <f t="shared" si="6"/>
        <v>0</v>
      </c>
      <c r="M8" s="22">
        <f t="shared" si="6"/>
        <v>0</v>
      </c>
      <c r="N8" s="22">
        <f t="shared" si="6"/>
        <v>0.625</v>
      </c>
      <c r="O8" s="22">
        <f t="shared" si="6"/>
        <v>0.375</v>
      </c>
      <c r="P8" s="22"/>
      <c r="Q8" s="28">
        <f t="shared" si="7"/>
        <v>1</v>
      </c>
      <c r="T8" s="29">
        <f t="shared" si="8"/>
        <v>0</v>
      </c>
      <c r="U8" s="29">
        <f t="shared" si="9"/>
        <v>0</v>
      </c>
      <c r="V8" s="29">
        <f t="shared" si="10"/>
        <v>1</v>
      </c>
    </row>
    <row r="9" spans="1:22" x14ac:dyDescent="0.25">
      <c r="A9" s="27" t="s">
        <v>45</v>
      </c>
      <c r="B9" s="16">
        <f>COUNTIF(Base!$X:$X,B$1)</f>
        <v>0</v>
      </c>
      <c r="C9" s="16">
        <f>COUNTIF(Base!$X:$X,C$1)</f>
        <v>0</v>
      </c>
      <c r="D9" s="16">
        <f>COUNTIF(Base!$X:$X,D$1)</f>
        <v>0</v>
      </c>
      <c r="E9" s="16">
        <f>COUNTIF(Base!$X:$X,E$1)</f>
        <v>4</v>
      </c>
      <c r="F9" s="16">
        <f>COUNTIF(Base!$X:$X,F$1)</f>
        <v>4</v>
      </c>
      <c r="G9" s="16"/>
      <c r="H9" s="16">
        <f t="shared" si="5"/>
        <v>8</v>
      </c>
      <c r="K9" s="22">
        <f t="shared" si="6"/>
        <v>0</v>
      </c>
      <c r="L9" s="22">
        <f t="shared" si="6"/>
        <v>0</v>
      </c>
      <c r="M9" s="22">
        <f t="shared" si="6"/>
        <v>0</v>
      </c>
      <c r="N9" s="22">
        <f t="shared" si="6"/>
        <v>0.5</v>
      </c>
      <c r="O9" s="22">
        <f t="shared" si="6"/>
        <v>0.5</v>
      </c>
      <c r="P9" s="22"/>
      <c r="Q9" s="28">
        <f t="shared" si="7"/>
        <v>1</v>
      </c>
      <c r="T9" s="29">
        <f t="shared" si="8"/>
        <v>0</v>
      </c>
      <c r="U9" s="29">
        <f t="shared" si="9"/>
        <v>0</v>
      </c>
      <c r="V9" s="29">
        <f t="shared" si="10"/>
        <v>1</v>
      </c>
    </row>
    <row r="10" spans="1:22" x14ac:dyDescent="0.25">
      <c r="A10" s="27" t="s">
        <v>46</v>
      </c>
      <c r="B10" s="16">
        <f>COUNTIF(Base!$Y:$Y,B$1)</f>
        <v>0</v>
      </c>
      <c r="C10" s="16">
        <f>COUNTIF(Base!$Y:$Y,C$1)</f>
        <v>0</v>
      </c>
      <c r="D10" s="16">
        <f>COUNTIF(Base!$Y:$Y,D$1)</f>
        <v>0</v>
      </c>
      <c r="E10" s="16">
        <f>COUNTIF(Base!$Y:$Y,E$1)</f>
        <v>2</v>
      </c>
      <c r="F10" s="16">
        <f>COUNTIF(Base!$Y:$Y,F$1)</f>
        <v>6</v>
      </c>
      <c r="G10" s="16"/>
      <c r="H10" s="16">
        <f t="shared" si="5"/>
        <v>8</v>
      </c>
      <c r="K10" s="22">
        <f t="shared" si="6"/>
        <v>0</v>
      </c>
      <c r="L10" s="22">
        <f t="shared" si="6"/>
        <v>0</v>
      </c>
      <c r="M10" s="22">
        <f t="shared" si="6"/>
        <v>0</v>
      </c>
      <c r="N10" s="22">
        <f t="shared" si="6"/>
        <v>0.25</v>
      </c>
      <c r="O10" s="22">
        <f t="shared" si="6"/>
        <v>0.75</v>
      </c>
      <c r="P10" s="22"/>
      <c r="Q10" s="28">
        <f t="shared" si="7"/>
        <v>1</v>
      </c>
      <c r="T10" s="29">
        <f t="shared" si="8"/>
        <v>0</v>
      </c>
      <c r="U10" s="29">
        <f t="shared" si="9"/>
        <v>0</v>
      </c>
      <c r="V10" s="29">
        <f t="shared" si="10"/>
        <v>1</v>
      </c>
    </row>
    <row r="11" spans="1:22" x14ac:dyDescent="0.25">
      <c r="A11" s="27" t="s">
        <v>47</v>
      </c>
      <c r="B11" s="16">
        <f>COUNTIF(Base!$Z:$Z,B$1)</f>
        <v>0</v>
      </c>
      <c r="C11" s="16">
        <f>COUNTIF(Base!$Z:$Z,C$1)</f>
        <v>0</v>
      </c>
      <c r="D11" s="16">
        <f>COUNTIF(Base!$Z:$Z,D$1)</f>
        <v>0</v>
      </c>
      <c r="E11" s="16">
        <f>COUNTIF(Base!$Z:$Z,E$1)</f>
        <v>6</v>
      </c>
      <c r="F11" s="16">
        <f>COUNTIF(Base!$Z:$Z,F$1)</f>
        <v>2</v>
      </c>
      <c r="G11" s="16"/>
      <c r="H11" s="16">
        <f t="shared" si="5"/>
        <v>8</v>
      </c>
      <c r="K11" s="22">
        <f t="shared" si="6"/>
        <v>0</v>
      </c>
      <c r="L11" s="22">
        <f t="shared" si="6"/>
        <v>0</v>
      </c>
      <c r="M11" s="22">
        <f t="shared" si="6"/>
        <v>0</v>
      </c>
      <c r="N11" s="22">
        <f t="shared" si="6"/>
        <v>0.75</v>
      </c>
      <c r="O11" s="22">
        <f t="shared" si="6"/>
        <v>0.25</v>
      </c>
      <c r="P11" s="22"/>
      <c r="Q11" s="28">
        <f t="shared" si="7"/>
        <v>1</v>
      </c>
      <c r="T11" s="29">
        <f t="shared" si="8"/>
        <v>0</v>
      </c>
      <c r="U11" s="29">
        <f t="shared" si="9"/>
        <v>0</v>
      </c>
      <c r="V11" s="29">
        <f t="shared" si="10"/>
        <v>1</v>
      </c>
    </row>
    <row r="12" spans="1:22" x14ac:dyDescent="0.25">
      <c r="A12" s="27" t="s">
        <v>48</v>
      </c>
      <c r="B12" s="16">
        <f>COUNTIF(Base!$AA:$AA,B$1)</f>
        <v>0</v>
      </c>
      <c r="C12" s="16">
        <f>COUNTIF(Base!$AA:$AA,C$1)</f>
        <v>0</v>
      </c>
      <c r="D12" s="16">
        <f>COUNTIF(Base!$AA:$AA,D$1)</f>
        <v>3</v>
      </c>
      <c r="E12" s="16">
        <f>COUNTIF(Base!$AA:$AA,E$1)</f>
        <v>3</v>
      </c>
      <c r="F12" s="16">
        <f>COUNTIF(Base!$AA:$AA,F$1)</f>
        <v>2</v>
      </c>
      <c r="G12" s="16"/>
      <c r="H12" s="16">
        <f t="shared" si="5"/>
        <v>8</v>
      </c>
      <c r="K12" s="22">
        <f t="shared" si="6"/>
        <v>0</v>
      </c>
      <c r="L12" s="22">
        <f t="shared" si="6"/>
        <v>0</v>
      </c>
      <c r="M12" s="22">
        <f t="shared" si="6"/>
        <v>0.375</v>
      </c>
      <c r="N12" s="22">
        <f t="shared" si="6"/>
        <v>0.375</v>
      </c>
      <c r="O12" s="22">
        <f t="shared" si="6"/>
        <v>0.25</v>
      </c>
      <c r="P12" s="22"/>
      <c r="Q12" s="28">
        <f t="shared" si="7"/>
        <v>1</v>
      </c>
      <c r="T12" s="29">
        <f t="shared" si="8"/>
        <v>0</v>
      </c>
      <c r="U12" s="29">
        <f t="shared" si="9"/>
        <v>0.375</v>
      </c>
      <c r="V12" s="29">
        <f t="shared" si="10"/>
        <v>0.625</v>
      </c>
    </row>
    <row r="13" spans="1:22" x14ac:dyDescent="0.25">
      <c r="A13" s="27" t="s">
        <v>49</v>
      </c>
      <c r="B13" s="16">
        <f>COUNTIF(Base!$AB:$AB,B$1)</f>
        <v>0</v>
      </c>
      <c r="C13" s="16">
        <f>COUNTIF(Base!$AB:$AB,C$1)</f>
        <v>1</v>
      </c>
      <c r="D13" s="16">
        <f>COUNTIF(Base!$AB:$AB,D$1)</f>
        <v>3</v>
      </c>
      <c r="E13" s="16">
        <f>COUNTIF(Base!$AB:$AB,E$1)</f>
        <v>4</v>
      </c>
      <c r="F13" s="16">
        <f>COUNTIF(Base!$AB:$AB,F$1)</f>
        <v>0</v>
      </c>
      <c r="G13" s="16"/>
      <c r="H13" s="16">
        <f t="shared" si="5"/>
        <v>8</v>
      </c>
      <c r="K13" s="22">
        <f t="shared" si="6"/>
        <v>0</v>
      </c>
      <c r="L13" s="22">
        <f t="shared" si="6"/>
        <v>0.125</v>
      </c>
      <c r="M13" s="22">
        <f t="shared" si="6"/>
        <v>0.375</v>
      </c>
      <c r="N13" s="22">
        <f t="shared" si="6"/>
        <v>0.5</v>
      </c>
      <c r="O13" s="22">
        <f t="shared" si="6"/>
        <v>0</v>
      </c>
      <c r="P13" s="22"/>
      <c r="Q13" s="28">
        <f t="shared" si="7"/>
        <v>1</v>
      </c>
      <c r="T13" s="29">
        <f t="shared" si="8"/>
        <v>0.125</v>
      </c>
      <c r="U13" s="29">
        <f t="shared" si="9"/>
        <v>0.375</v>
      </c>
      <c r="V13" s="29">
        <f t="shared" si="10"/>
        <v>0.5</v>
      </c>
    </row>
    <row r="16" spans="1:22" x14ac:dyDescent="0.25">
      <c r="A16" s="24" t="s">
        <v>22</v>
      </c>
      <c r="B16" s="25" t="s">
        <v>113</v>
      </c>
      <c r="C16" s="25" t="s">
        <v>114</v>
      </c>
      <c r="D16" s="25" t="s">
        <v>115</v>
      </c>
      <c r="E16" s="26" t="s">
        <v>116</v>
      </c>
      <c r="F16" s="26" t="s">
        <v>117</v>
      </c>
      <c r="G16" s="26"/>
      <c r="H16" s="26" t="s">
        <v>139</v>
      </c>
      <c r="K16" s="25" t="s">
        <v>113</v>
      </c>
      <c r="L16" s="25" t="s">
        <v>114</v>
      </c>
      <c r="M16" s="25" t="s">
        <v>115</v>
      </c>
      <c r="N16" s="26" t="s">
        <v>116</v>
      </c>
      <c r="O16" s="26" t="s">
        <v>117</v>
      </c>
      <c r="P16" s="26"/>
      <c r="Q16" s="26" t="s">
        <v>139</v>
      </c>
      <c r="T16" s="25" t="s">
        <v>140</v>
      </c>
      <c r="U16" s="25" t="s">
        <v>141</v>
      </c>
      <c r="V16" s="25" t="s">
        <v>142</v>
      </c>
    </row>
    <row r="17" spans="1:22" x14ac:dyDescent="0.25">
      <c r="A17" s="34" t="s">
        <v>50</v>
      </c>
      <c r="B17" s="16">
        <f>COUNTIF(Base!$AC:$AC,B$1)</f>
        <v>0</v>
      </c>
      <c r="C17" s="16">
        <f>COUNTIF(Base!$AC:$AC,C$1)</f>
        <v>0</v>
      </c>
      <c r="D17" s="16">
        <f>COUNTIF(Base!$AC:$AC,D$1)</f>
        <v>0</v>
      </c>
      <c r="E17" s="16">
        <f>COUNTIF(Base!$AC:$AC,E$1)</f>
        <v>3</v>
      </c>
      <c r="F17" s="16">
        <f>COUNTIF(Base!$AC:$AC,F$1)</f>
        <v>5</v>
      </c>
      <c r="G17" s="16"/>
      <c r="H17" s="16">
        <f t="shared" ref="H17:H22" si="11">SUM(B17:F17)</f>
        <v>8</v>
      </c>
      <c r="K17" s="22">
        <f t="shared" ref="K17:O22" si="12">B17/$H17</f>
        <v>0</v>
      </c>
      <c r="L17" s="22">
        <f t="shared" si="12"/>
        <v>0</v>
      </c>
      <c r="M17" s="22">
        <f t="shared" si="12"/>
        <v>0</v>
      </c>
      <c r="N17" s="22">
        <f t="shared" si="12"/>
        <v>0.375</v>
      </c>
      <c r="O17" s="22">
        <f t="shared" si="12"/>
        <v>0.625</v>
      </c>
      <c r="P17" s="22"/>
      <c r="Q17" s="28">
        <f t="shared" ref="Q17:Q22" si="13">SUM(K17:O17)</f>
        <v>1</v>
      </c>
      <c r="T17" s="29">
        <f t="shared" ref="T17:T22" si="14">K17+L17</f>
        <v>0</v>
      </c>
      <c r="U17" s="29">
        <f t="shared" ref="U17:U22" si="15">M17</f>
        <v>0</v>
      </c>
      <c r="V17" s="29">
        <f t="shared" ref="V17:V22" si="16">N17+O17</f>
        <v>1</v>
      </c>
    </row>
    <row r="18" spans="1:22" x14ac:dyDescent="0.25">
      <c r="A18" s="34" t="s">
        <v>51</v>
      </c>
      <c r="B18" s="16">
        <f>COUNTIF(Base!$AD:$AD,B$1)</f>
        <v>0</v>
      </c>
      <c r="C18" s="16">
        <f>COUNTIF(Base!$AD:$AD,C$1)</f>
        <v>0</v>
      </c>
      <c r="D18" s="16">
        <f>COUNTIF(Base!$AD:$AD,D$1)</f>
        <v>0</v>
      </c>
      <c r="E18" s="16">
        <f>COUNTIF(Base!$AD:$AD,E$1)</f>
        <v>4</v>
      </c>
      <c r="F18" s="16">
        <f>COUNTIF(Base!$AD:$AD,F$1)</f>
        <v>4</v>
      </c>
      <c r="G18" s="16"/>
      <c r="H18" s="16">
        <f t="shared" si="11"/>
        <v>8</v>
      </c>
      <c r="K18" s="22">
        <f t="shared" si="12"/>
        <v>0</v>
      </c>
      <c r="L18" s="22">
        <f t="shared" si="12"/>
        <v>0</v>
      </c>
      <c r="M18" s="22">
        <f t="shared" si="12"/>
        <v>0</v>
      </c>
      <c r="N18" s="22">
        <f t="shared" si="12"/>
        <v>0.5</v>
      </c>
      <c r="O18" s="22">
        <f t="shared" si="12"/>
        <v>0.5</v>
      </c>
      <c r="P18" s="22"/>
      <c r="Q18" s="28">
        <f t="shared" si="13"/>
        <v>1</v>
      </c>
      <c r="T18" s="29">
        <f t="shared" si="14"/>
        <v>0</v>
      </c>
      <c r="U18" s="29">
        <f t="shared" si="15"/>
        <v>0</v>
      </c>
      <c r="V18" s="29">
        <f t="shared" si="16"/>
        <v>1</v>
      </c>
    </row>
    <row r="19" spans="1:22" x14ac:dyDescent="0.25">
      <c r="A19" s="34" t="s">
        <v>52</v>
      </c>
      <c r="B19" s="16">
        <f>COUNTIF(Base!$AE:$AE,B$1)</f>
        <v>0</v>
      </c>
      <c r="C19" s="16">
        <f>COUNTIF(Base!$AE:$AE,C$1)</f>
        <v>0</v>
      </c>
      <c r="D19" s="16">
        <f>COUNTIF(Base!$AE:$AE,D$1)</f>
        <v>2</v>
      </c>
      <c r="E19" s="16">
        <f>COUNTIF(Base!$AE:$AE,E$1)</f>
        <v>4</v>
      </c>
      <c r="F19" s="16">
        <f>COUNTIF(Base!$AE:$AE,F$1)</f>
        <v>2</v>
      </c>
      <c r="G19" s="16"/>
      <c r="H19" s="16">
        <f t="shared" si="11"/>
        <v>8</v>
      </c>
      <c r="K19" s="22">
        <f t="shared" si="12"/>
        <v>0</v>
      </c>
      <c r="L19" s="22">
        <f t="shared" si="12"/>
        <v>0</v>
      </c>
      <c r="M19" s="22">
        <f t="shared" si="12"/>
        <v>0.25</v>
      </c>
      <c r="N19" s="22">
        <f t="shared" si="12"/>
        <v>0.5</v>
      </c>
      <c r="O19" s="22">
        <f t="shared" si="12"/>
        <v>0.25</v>
      </c>
      <c r="P19" s="22"/>
      <c r="Q19" s="28">
        <f t="shared" si="13"/>
        <v>1</v>
      </c>
      <c r="T19" s="29">
        <f t="shared" si="14"/>
        <v>0</v>
      </c>
      <c r="U19" s="29">
        <f t="shared" si="15"/>
        <v>0.25</v>
      </c>
      <c r="V19" s="29">
        <f t="shared" si="16"/>
        <v>0.75</v>
      </c>
    </row>
    <row r="20" spans="1:22" x14ac:dyDescent="0.25">
      <c r="A20" s="34" t="s">
        <v>53</v>
      </c>
      <c r="B20" s="16">
        <f>COUNTIF(Base!$AF:$AF,B$1)</f>
        <v>0</v>
      </c>
      <c r="C20" s="16">
        <f>COUNTIF(Base!$AF:$AF,C$1)</f>
        <v>1</v>
      </c>
      <c r="D20" s="16">
        <f>COUNTIF(Base!$AF:$AF,D$1)</f>
        <v>0</v>
      </c>
      <c r="E20" s="16">
        <f>COUNTIF(Base!$AF:$AF,E$1)</f>
        <v>3</v>
      </c>
      <c r="F20" s="16">
        <f>COUNTIF(Base!$AF:$AF,F$1)</f>
        <v>4</v>
      </c>
      <c r="G20" s="16"/>
      <c r="H20" s="16">
        <f t="shared" si="11"/>
        <v>8</v>
      </c>
      <c r="K20" s="22">
        <f t="shared" si="12"/>
        <v>0</v>
      </c>
      <c r="L20" s="22">
        <f t="shared" si="12"/>
        <v>0.125</v>
      </c>
      <c r="M20" s="22">
        <f t="shared" si="12"/>
        <v>0</v>
      </c>
      <c r="N20" s="22">
        <f t="shared" si="12"/>
        <v>0.375</v>
      </c>
      <c r="O20" s="22">
        <f t="shared" si="12"/>
        <v>0.5</v>
      </c>
      <c r="P20" s="22"/>
      <c r="Q20" s="28">
        <f t="shared" si="13"/>
        <v>1</v>
      </c>
      <c r="T20" s="29">
        <f t="shared" si="14"/>
        <v>0.125</v>
      </c>
      <c r="U20" s="29">
        <f t="shared" si="15"/>
        <v>0</v>
      </c>
      <c r="V20" s="29">
        <f t="shared" si="16"/>
        <v>0.875</v>
      </c>
    </row>
    <row r="21" spans="1:22" x14ac:dyDescent="0.25">
      <c r="A21" s="34" t="s">
        <v>54</v>
      </c>
      <c r="B21" s="16">
        <f>COUNTIF(Base!$AG:$AG,B$1)</f>
        <v>0</v>
      </c>
      <c r="C21" s="16">
        <f>COUNTIF(Base!$AG:$AG,C$1)</f>
        <v>1</v>
      </c>
      <c r="D21" s="16">
        <f>COUNTIF(Base!$AG:$AG,D$1)</f>
        <v>1</v>
      </c>
      <c r="E21" s="16">
        <f>COUNTIF(Base!$AG:$AG,E$1)</f>
        <v>2</v>
      </c>
      <c r="F21" s="16">
        <f>COUNTIF(Base!$AG:$AG,F$1)</f>
        <v>4</v>
      </c>
      <c r="G21" s="16"/>
      <c r="H21" s="16">
        <f t="shared" si="11"/>
        <v>8</v>
      </c>
      <c r="K21" s="22">
        <f t="shared" si="12"/>
        <v>0</v>
      </c>
      <c r="L21" s="22">
        <f t="shared" si="12"/>
        <v>0.125</v>
      </c>
      <c r="M21" s="22">
        <f t="shared" si="12"/>
        <v>0.125</v>
      </c>
      <c r="N21" s="22">
        <f t="shared" si="12"/>
        <v>0.25</v>
      </c>
      <c r="O21" s="22">
        <f t="shared" si="12"/>
        <v>0.5</v>
      </c>
      <c r="P21" s="22"/>
      <c r="Q21" s="28">
        <f t="shared" si="13"/>
        <v>1</v>
      </c>
      <c r="T21" s="29">
        <f t="shared" si="14"/>
        <v>0.125</v>
      </c>
      <c r="U21" s="29">
        <f t="shared" si="15"/>
        <v>0.125</v>
      </c>
      <c r="V21" s="29">
        <f t="shared" si="16"/>
        <v>0.75</v>
      </c>
    </row>
    <row r="22" spans="1:22" x14ac:dyDescent="0.25">
      <c r="A22" s="34" t="s">
        <v>55</v>
      </c>
      <c r="B22" s="16">
        <f>COUNTIF(Base!$AH:$AH,B$1)</f>
        <v>0</v>
      </c>
      <c r="C22" s="16">
        <f>COUNTIF(Base!$AH:$AH,C$1)</f>
        <v>1</v>
      </c>
      <c r="D22" s="16">
        <f>COUNTIF(Base!$AH:$AH,D$1)</f>
        <v>0</v>
      </c>
      <c r="E22" s="16">
        <f>COUNTIF(Base!$AH:$AH,E$1)</f>
        <v>4</v>
      </c>
      <c r="F22" s="16">
        <f>COUNTIF(Base!$AH:$AH,F$1)</f>
        <v>3</v>
      </c>
      <c r="G22" s="16"/>
      <c r="H22" s="16">
        <f t="shared" si="11"/>
        <v>8</v>
      </c>
      <c r="K22" s="22">
        <f t="shared" si="12"/>
        <v>0</v>
      </c>
      <c r="L22" s="22">
        <f t="shared" si="12"/>
        <v>0.125</v>
      </c>
      <c r="M22" s="22">
        <f t="shared" si="12"/>
        <v>0</v>
      </c>
      <c r="N22" s="22">
        <f t="shared" si="12"/>
        <v>0.5</v>
      </c>
      <c r="O22" s="22">
        <f t="shared" si="12"/>
        <v>0.375</v>
      </c>
      <c r="P22" s="22"/>
      <c r="Q22" s="28">
        <f t="shared" si="13"/>
        <v>1</v>
      </c>
      <c r="T22" s="29">
        <f t="shared" si="14"/>
        <v>0.125</v>
      </c>
      <c r="U22" s="29">
        <f t="shared" si="15"/>
        <v>0</v>
      </c>
      <c r="V22" s="29">
        <f t="shared" si="16"/>
        <v>0.875</v>
      </c>
    </row>
    <row r="25" spans="1:22" x14ac:dyDescent="0.25">
      <c r="A25" s="24" t="s">
        <v>23</v>
      </c>
      <c r="B25" s="25" t="s">
        <v>113</v>
      </c>
      <c r="C25" s="25" t="s">
        <v>114</v>
      </c>
      <c r="D25" s="25" t="s">
        <v>115</v>
      </c>
      <c r="E25" s="26" t="s">
        <v>116</v>
      </c>
      <c r="F25" s="26" t="s">
        <v>117</v>
      </c>
      <c r="G25" s="26"/>
      <c r="H25" s="26" t="s">
        <v>139</v>
      </c>
      <c r="K25" s="25" t="s">
        <v>113</v>
      </c>
      <c r="L25" s="25" t="s">
        <v>114</v>
      </c>
      <c r="M25" s="25" t="s">
        <v>115</v>
      </c>
      <c r="N25" s="26" t="s">
        <v>116</v>
      </c>
      <c r="O25" s="26" t="s">
        <v>117</v>
      </c>
      <c r="P25" s="26"/>
      <c r="Q25" s="26" t="s">
        <v>139</v>
      </c>
      <c r="T25" s="25" t="s">
        <v>140</v>
      </c>
      <c r="U25" s="25" t="s">
        <v>141</v>
      </c>
      <c r="V25" s="25" t="s">
        <v>142</v>
      </c>
    </row>
    <row r="26" spans="1:22" x14ac:dyDescent="0.25">
      <c r="A26" s="34" t="s">
        <v>56</v>
      </c>
      <c r="B26" s="16">
        <f>COUNTIF(Base!$AI:$AI,B$1)</f>
        <v>0</v>
      </c>
      <c r="C26" s="16">
        <f>COUNTIF(Base!$AI:$AI,C$1)</f>
        <v>1</v>
      </c>
      <c r="D26" s="16">
        <f>COUNTIF(Base!$AI:$AI,D$1)</f>
        <v>0</v>
      </c>
      <c r="E26" s="16">
        <f>COUNTIF(Base!$AI:$AI,E$1)</f>
        <v>4</v>
      </c>
      <c r="F26" s="16">
        <f>COUNTIF(Base!$AI:$AI,F$1)</f>
        <v>3</v>
      </c>
      <c r="G26" s="16"/>
      <c r="H26" s="16">
        <f t="shared" ref="H26:H32" si="17">SUM(B26:F26)</f>
        <v>8</v>
      </c>
      <c r="K26" s="22">
        <f t="shared" ref="K26:O30" si="18">B26/$H26</f>
        <v>0</v>
      </c>
      <c r="L26" s="22">
        <f t="shared" si="18"/>
        <v>0.125</v>
      </c>
      <c r="M26" s="22">
        <f t="shared" si="18"/>
        <v>0</v>
      </c>
      <c r="N26" s="22">
        <f t="shared" si="18"/>
        <v>0.5</v>
      </c>
      <c r="O26" s="22">
        <f t="shared" si="18"/>
        <v>0.375</v>
      </c>
      <c r="P26" s="22"/>
      <c r="Q26" s="28">
        <f t="shared" ref="Q26:Q32" si="19">SUM(K26:O26)</f>
        <v>1</v>
      </c>
      <c r="T26" s="29">
        <f t="shared" ref="T26:T32" si="20">K26+L26</f>
        <v>0.125</v>
      </c>
      <c r="U26" s="29">
        <f t="shared" ref="U26:U32" si="21">M26</f>
        <v>0</v>
      </c>
      <c r="V26" s="29">
        <f t="shared" ref="V26:V32" si="22">N26+O26</f>
        <v>0.875</v>
      </c>
    </row>
    <row r="27" spans="1:22" x14ac:dyDescent="0.25">
      <c r="A27" s="34" t="s">
        <v>57</v>
      </c>
      <c r="B27" s="16">
        <f>COUNTIF(Base!$AJ:$AJ,B$1)</f>
        <v>0</v>
      </c>
      <c r="C27" s="16">
        <f>COUNTIF(Base!$AJ:$AJ,C$1)</f>
        <v>2</v>
      </c>
      <c r="D27" s="16">
        <f>COUNTIF(Base!$AJ:$AJ,D$1)</f>
        <v>2</v>
      </c>
      <c r="E27" s="16">
        <f>COUNTIF(Base!$AJ:$AJ,E$1)</f>
        <v>3</v>
      </c>
      <c r="F27" s="16">
        <f>COUNTIF(Base!$AJ:$AJ,F$1)</f>
        <v>1</v>
      </c>
      <c r="G27" s="16"/>
      <c r="H27" s="16">
        <f t="shared" si="17"/>
        <v>8</v>
      </c>
      <c r="K27" s="22">
        <f t="shared" si="18"/>
        <v>0</v>
      </c>
      <c r="L27" s="22">
        <f t="shared" si="18"/>
        <v>0.25</v>
      </c>
      <c r="M27" s="22">
        <f t="shared" si="18"/>
        <v>0.25</v>
      </c>
      <c r="N27" s="22">
        <f t="shared" si="18"/>
        <v>0.375</v>
      </c>
      <c r="O27" s="22">
        <f t="shared" si="18"/>
        <v>0.125</v>
      </c>
      <c r="P27" s="22"/>
      <c r="Q27" s="28">
        <f t="shared" si="19"/>
        <v>1</v>
      </c>
      <c r="T27" s="29">
        <f t="shared" si="20"/>
        <v>0.25</v>
      </c>
      <c r="U27" s="29">
        <f t="shared" si="21"/>
        <v>0.25</v>
      </c>
      <c r="V27" s="29">
        <f t="shared" si="22"/>
        <v>0.5</v>
      </c>
    </row>
    <row r="28" spans="1:22" x14ac:dyDescent="0.25">
      <c r="A28" s="34" t="s">
        <v>58</v>
      </c>
      <c r="B28" s="16">
        <f>COUNTIF(Base!$AK:$AK,B$1)</f>
        <v>0</v>
      </c>
      <c r="C28" s="16">
        <f>COUNTIF(Base!$AK:$AK,C$1)</f>
        <v>2</v>
      </c>
      <c r="D28" s="16">
        <f>COUNTIF(Base!$AK:$AK,D$1)</f>
        <v>2</v>
      </c>
      <c r="E28" s="16">
        <f>COUNTIF(Base!$AK:$AK,E$1)</f>
        <v>4</v>
      </c>
      <c r="F28" s="16">
        <f>COUNTIF(Base!$AK:$AK,F$1)</f>
        <v>0</v>
      </c>
      <c r="G28" s="16"/>
      <c r="H28" s="16">
        <f t="shared" si="17"/>
        <v>8</v>
      </c>
      <c r="K28" s="22">
        <f t="shared" si="18"/>
        <v>0</v>
      </c>
      <c r="L28" s="22">
        <f t="shared" si="18"/>
        <v>0.25</v>
      </c>
      <c r="M28" s="22">
        <f t="shared" si="18"/>
        <v>0.25</v>
      </c>
      <c r="N28" s="22">
        <f t="shared" si="18"/>
        <v>0.5</v>
      </c>
      <c r="O28" s="22">
        <f t="shared" si="18"/>
        <v>0</v>
      </c>
      <c r="P28" s="22"/>
      <c r="Q28" s="28">
        <f t="shared" si="19"/>
        <v>1</v>
      </c>
      <c r="T28" s="29">
        <f t="shared" si="20"/>
        <v>0.25</v>
      </c>
      <c r="U28" s="29">
        <f t="shared" si="21"/>
        <v>0.25</v>
      </c>
      <c r="V28" s="29">
        <f t="shared" si="22"/>
        <v>0.5</v>
      </c>
    </row>
    <row r="29" spans="1:22" x14ac:dyDescent="0.25">
      <c r="A29" s="34" t="s">
        <v>59</v>
      </c>
      <c r="B29" s="16">
        <f>COUNTIF(Base!$AL:$AL,B$1)</f>
        <v>0</v>
      </c>
      <c r="C29" s="16">
        <f>COUNTIF(Base!$AL:$AL,C$1)</f>
        <v>3</v>
      </c>
      <c r="D29" s="16">
        <f>COUNTIF(Base!$AL:$AL,D$1)</f>
        <v>3</v>
      </c>
      <c r="E29" s="16">
        <f>COUNTIF(Base!$AL:$AL,E$1)</f>
        <v>2</v>
      </c>
      <c r="F29" s="16">
        <f>COUNTIF(Base!$AL:$AL,F$1)</f>
        <v>0</v>
      </c>
      <c r="G29" s="16"/>
      <c r="H29" s="16">
        <f t="shared" si="17"/>
        <v>8</v>
      </c>
      <c r="K29" s="22">
        <f t="shared" si="18"/>
        <v>0</v>
      </c>
      <c r="L29" s="22">
        <f t="shared" si="18"/>
        <v>0.375</v>
      </c>
      <c r="M29" s="22">
        <f t="shared" si="18"/>
        <v>0.375</v>
      </c>
      <c r="N29" s="22">
        <f t="shared" si="18"/>
        <v>0.25</v>
      </c>
      <c r="O29" s="22">
        <f t="shared" si="18"/>
        <v>0</v>
      </c>
      <c r="P29" s="22"/>
      <c r="Q29" s="28">
        <f t="shared" si="19"/>
        <v>1</v>
      </c>
      <c r="T29" s="29">
        <f t="shared" si="20"/>
        <v>0.375</v>
      </c>
      <c r="U29" s="29">
        <f t="shared" si="21"/>
        <v>0.375</v>
      </c>
      <c r="V29" s="29">
        <f t="shared" si="22"/>
        <v>0.25</v>
      </c>
    </row>
    <row r="30" spans="1:22" x14ac:dyDescent="0.25">
      <c r="A30" s="34" t="s">
        <v>60</v>
      </c>
      <c r="B30" s="16">
        <f>COUNTIF(Base!$AM:$AM,B$1)</f>
        <v>0</v>
      </c>
      <c r="C30" s="16">
        <f>COUNTIF(Base!$AM:$AM,C$1)</f>
        <v>1</v>
      </c>
      <c r="D30" s="16">
        <f>COUNTIF(Base!$AM:$AM,D$1)</f>
        <v>3</v>
      </c>
      <c r="E30" s="16">
        <f>COUNTIF(Base!$AM:$AM,E$1)</f>
        <v>4</v>
      </c>
      <c r="F30" s="16">
        <f>COUNTIF(Base!$AM:$AM,F$1)</f>
        <v>0</v>
      </c>
      <c r="G30" s="16"/>
      <c r="H30" s="16">
        <f t="shared" si="17"/>
        <v>8</v>
      </c>
      <c r="K30" s="22">
        <f t="shared" si="18"/>
        <v>0</v>
      </c>
      <c r="L30" s="22">
        <f t="shared" si="18"/>
        <v>0.125</v>
      </c>
      <c r="M30" s="22">
        <f t="shared" si="18"/>
        <v>0.375</v>
      </c>
      <c r="N30" s="22">
        <f t="shared" si="18"/>
        <v>0.5</v>
      </c>
      <c r="O30" s="22">
        <f t="shared" si="18"/>
        <v>0</v>
      </c>
      <c r="P30" s="22"/>
      <c r="Q30" s="28">
        <f t="shared" si="19"/>
        <v>1</v>
      </c>
      <c r="T30" s="29">
        <f t="shared" si="20"/>
        <v>0.125</v>
      </c>
      <c r="U30" s="29">
        <f t="shared" si="21"/>
        <v>0.375</v>
      </c>
      <c r="V30" s="29">
        <f t="shared" si="22"/>
        <v>0.5</v>
      </c>
    </row>
    <row r="31" spans="1:22" x14ac:dyDescent="0.25">
      <c r="A31" s="34" t="s">
        <v>61</v>
      </c>
      <c r="B31" s="16">
        <f>COUNTIF(Base!$AN:$AN,B$1)</f>
        <v>0</v>
      </c>
      <c r="C31" s="16">
        <f>COUNTIF(Base!$AN:$AN,C$1)</f>
        <v>0</v>
      </c>
      <c r="D31" s="16">
        <f>COUNTIF(Base!$AN:$AN,D$1)</f>
        <v>2</v>
      </c>
      <c r="E31" s="16">
        <f>COUNTIF(Base!$AN:$AN,E$1)</f>
        <v>4</v>
      </c>
      <c r="F31" s="16">
        <f>COUNTIF(Base!$AN:$AN,F$1)</f>
        <v>2</v>
      </c>
      <c r="G31" s="16"/>
      <c r="H31" s="16">
        <f t="shared" ref="H31" si="23">SUM(B31:F31)</f>
        <v>8</v>
      </c>
      <c r="K31" s="22">
        <f t="shared" ref="K31" si="24">B31/$H31</f>
        <v>0</v>
      </c>
      <c r="L31" s="22">
        <f t="shared" ref="L31" si="25">C31/$H31</f>
        <v>0</v>
      </c>
      <c r="M31" s="22">
        <f t="shared" ref="M31" si="26">D31/$H31</f>
        <v>0.25</v>
      </c>
      <c r="N31" s="22">
        <f t="shared" ref="N31" si="27">E31/$H31</f>
        <v>0.5</v>
      </c>
      <c r="O31" s="22">
        <f t="shared" ref="O31" si="28">F31/$H31</f>
        <v>0.25</v>
      </c>
      <c r="P31" s="22"/>
      <c r="Q31" s="28">
        <f t="shared" ref="Q31" si="29">SUM(K31:O31)</f>
        <v>1</v>
      </c>
      <c r="T31" s="29">
        <f t="shared" ref="T31" si="30">K31+L31</f>
        <v>0</v>
      </c>
      <c r="U31" s="29">
        <f t="shared" ref="U31" si="31">M31</f>
        <v>0.25</v>
      </c>
      <c r="V31" s="29">
        <f t="shared" ref="V31" si="32">N31+O31</f>
        <v>0.75</v>
      </c>
    </row>
    <row r="32" spans="1:22" x14ac:dyDescent="0.25">
      <c r="A32" s="34" t="s">
        <v>62</v>
      </c>
      <c r="B32" s="16">
        <f>COUNTIF(Base!$AO:$AO,B$1)</f>
        <v>0</v>
      </c>
      <c r="C32" s="16">
        <f>COUNTIF(Base!$AO:$AO,C$1)</f>
        <v>1</v>
      </c>
      <c r="D32" s="16">
        <f>COUNTIF(Base!$AO:$AO,D$1)</f>
        <v>1</v>
      </c>
      <c r="E32" s="16">
        <f>COUNTIF(Base!$AO:$AO,E$1)</f>
        <v>2</v>
      </c>
      <c r="F32" s="16">
        <f>COUNTIF(Base!$AO:$AO,F$1)</f>
        <v>4</v>
      </c>
      <c r="G32" s="16"/>
      <c r="H32" s="16">
        <f t="shared" si="17"/>
        <v>8</v>
      </c>
      <c r="K32" s="22">
        <f>B32/$H32</f>
        <v>0</v>
      </c>
      <c r="L32" s="22">
        <f>C32/$H32</f>
        <v>0.125</v>
      </c>
      <c r="M32" s="22">
        <f>D32/$H32</f>
        <v>0.125</v>
      </c>
      <c r="N32" s="22">
        <f>E32/$H32</f>
        <v>0.25</v>
      </c>
      <c r="O32" s="22">
        <f>F32/$H32</f>
        <v>0.5</v>
      </c>
      <c r="P32" s="22"/>
      <c r="Q32" s="28">
        <f t="shared" si="19"/>
        <v>1</v>
      </c>
      <c r="T32" s="29">
        <f t="shared" si="20"/>
        <v>0.125</v>
      </c>
      <c r="U32" s="29">
        <f t="shared" si="21"/>
        <v>0.125</v>
      </c>
      <c r="V32" s="29">
        <f t="shared" si="22"/>
        <v>0.75</v>
      </c>
    </row>
    <row r="35" spans="1:22" x14ac:dyDescent="0.25">
      <c r="A35" s="18" t="s">
        <v>24</v>
      </c>
      <c r="B35" s="20" t="s">
        <v>137</v>
      </c>
      <c r="C35" s="21" t="s">
        <v>138</v>
      </c>
      <c r="K35" s="20" t="s">
        <v>137</v>
      </c>
      <c r="L35" s="21" t="s">
        <v>138</v>
      </c>
    </row>
    <row r="36" spans="1:22" x14ac:dyDescent="0.25">
      <c r="A36" s="15" t="s">
        <v>119</v>
      </c>
      <c r="B36" s="35">
        <f>COUNTIF(Base!$AP:$AP,1)</f>
        <v>6</v>
      </c>
      <c r="C36" s="22">
        <f>B36/$B$38</f>
        <v>0.75</v>
      </c>
      <c r="K36" s="35">
        <f>COUNTIF(Base!$AP:$AP,1)</f>
        <v>6</v>
      </c>
      <c r="L36" s="22">
        <f>K36/$B$38</f>
        <v>0.75</v>
      </c>
    </row>
    <row r="37" spans="1:22" x14ac:dyDescent="0.25">
      <c r="A37" s="15" t="s">
        <v>120</v>
      </c>
      <c r="B37" s="16">
        <f>COUNTIF(Base!$AP:$AP,2)</f>
        <v>2</v>
      </c>
      <c r="C37" s="22">
        <f>B37/$B$38</f>
        <v>0.25</v>
      </c>
      <c r="K37" s="16">
        <f>COUNTIF(Base!$AP:$AP,2)</f>
        <v>2</v>
      </c>
      <c r="L37" s="22">
        <f>K37/$B$38</f>
        <v>0.25</v>
      </c>
    </row>
    <row r="38" spans="1:22" x14ac:dyDescent="0.25">
      <c r="A38" s="15" t="s">
        <v>118</v>
      </c>
      <c r="B38" s="16">
        <f>SUM(B36:B37)</f>
        <v>8</v>
      </c>
      <c r="C38" s="23"/>
      <c r="K38" s="16">
        <f>SUM(K36:K37)</f>
        <v>8</v>
      </c>
      <c r="L38" s="23"/>
    </row>
    <row r="40" spans="1:22" x14ac:dyDescent="0.25">
      <c r="A40" s="36" t="s">
        <v>143</v>
      </c>
    </row>
    <row r="41" spans="1:22" x14ac:dyDescent="0.25">
      <c r="A41" s="24" t="s">
        <v>25</v>
      </c>
      <c r="B41" s="25" t="s">
        <v>113</v>
      </c>
      <c r="C41" s="25" t="s">
        <v>114</v>
      </c>
      <c r="D41" s="25" t="s">
        <v>115</v>
      </c>
      <c r="E41" s="26" t="s">
        <v>116</v>
      </c>
      <c r="F41" s="26" t="s">
        <v>117</v>
      </c>
      <c r="G41" s="26"/>
      <c r="H41" s="26" t="s">
        <v>139</v>
      </c>
      <c r="K41" s="25" t="s">
        <v>113</v>
      </c>
      <c r="L41" s="25" t="s">
        <v>114</v>
      </c>
      <c r="M41" s="25" t="s">
        <v>115</v>
      </c>
      <c r="N41" s="26" t="s">
        <v>116</v>
      </c>
      <c r="O41" s="26" t="s">
        <v>117</v>
      </c>
      <c r="P41" s="26"/>
      <c r="Q41" s="26" t="s">
        <v>139</v>
      </c>
      <c r="T41" s="25" t="s">
        <v>140</v>
      </c>
      <c r="U41" s="25" t="s">
        <v>141</v>
      </c>
      <c r="V41" s="25" t="s">
        <v>142</v>
      </c>
    </row>
    <row r="42" spans="1:22" x14ac:dyDescent="0.25">
      <c r="A42" s="34" t="s">
        <v>63</v>
      </c>
      <c r="B42" s="16">
        <f>COUNTIF(Base!$AQ:$AQ,B$1)</f>
        <v>1</v>
      </c>
      <c r="C42" s="16">
        <f>COUNTIF(Base!$AQ:$AQ,C$1)</f>
        <v>0</v>
      </c>
      <c r="D42" s="16">
        <f>COUNTIF(Base!$AQ:$AQ,D$1)</f>
        <v>1</v>
      </c>
      <c r="E42" s="16">
        <f>COUNTIF(Base!$AQ:$AQ,E$1)</f>
        <v>4</v>
      </c>
      <c r="F42" s="16">
        <f>COUNTIF(Base!$AQ:$AQ,F$1)</f>
        <v>0</v>
      </c>
      <c r="G42" s="16"/>
      <c r="H42" s="35">
        <f t="shared" ref="H42" si="33">SUM(B42:F42)</f>
        <v>6</v>
      </c>
      <c r="K42" s="22">
        <f>B42/$H42</f>
        <v>0.16666666666666666</v>
      </c>
      <c r="L42" s="22">
        <f>C42/$H42</f>
        <v>0</v>
      </c>
      <c r="M42" s="22">
        <f>D42/$H42</f>
        <v>0.16666666666666666</v>
      </c>
      <c r="N42" s="22">
        <f>E42/$H42</f>
        <v>0.66666666666666663</v>
      </c>
      <c r="O42" s="22">
        <f>F42/$H42</f>
        <v>0</v>
      </c>
      <c r="P42" s="22"/>
      <c r="Q42" s="28">
        <f t="shared" ref="Q42" si="34">SUM(K42:O42)</f>
        <v>1</v>
      </c>
      <c r="T42" s="29">
        <f t="shared" ref="T42" si="35">K42+L42</f>
        <v>0.16666666666666666</v>
      </c>
      <c r="U42" s="29">
        <f t="shared" ref="U42" si="36">M42</f>
        <v>0.16666666666666666</v>
      </c>
      <c r="V42" s="29">
        <f t="shared" ref="V42" si="37">N42+O42</f>
        <v>0.66666666666666663</v>
      </c>
    </row>
    <row r="45" spans="1:22" x14ac:dyDescent="0.25">
      <c r="A45" s="18" t="s">
        <v>26</v>
      </c>
      <c r="B45" s="20" t="s">
        <v>137</v>
      </c>
      <c r="C45" s="21" t="s">
        <v>138</v>
      </c>
      <c r="K45" s="20" t="s">
        <v>137</v>
      </c>
      <c r="L45" s="21" t="s">
        <v>138</v>
      </c>
    </row>
    <row r="46" spans="1:22" x14ac:dyDescent="0.25">
      <c r="A46" s="15" t="s">
        <v>119</v>
      </c>
      <c r="B46" s="35">
        <f>COUNTIF(Base!$AR:$AR,1)</f>
        <v>8</v>
      </c>
      <c r="C46" s="22">
        <f>B46/$B$48</f>
        <v>1</v>
      </c>
      <c r="K46" s="35">
        <f>COUNTIF(Base!$AR:$AR,1)</f>
        <v>8</v>
      </c>
      <c r="L46" s="22">
        <f>K46/$B$48</f>
        <v>1</v>
      </c>
    </row>
    <row r="47" spans="1:22" x14ac:dyDescent="0.25">
      <c r="A47" s="15" t="s">
        <v>120</v>
      </c>
      <c r="B47" s="16">
        <f>COUNTIF(Base!$AR:$AR,2)</f>
        <v>0</v>
      </c>
      <c r="C47" s="22">
        <f>B47/$B$48</f>
        <v>0</v>
      </c>
      <c r="K47" s="16">
        <f>COUNTIF(Base!$AR:$AR,2)</f>
        <v>0</v>
      </c>
      <c r="L47" s="22">
        <f>K47/$B$48</f>
        <v>0</v>
      </c>
    </row>
    <row r="48" spans="1:22" x14ac:dyDescent="0.25">
      <c r="A48" s="15" t="s">
        <v>118</v>
      </c>
      <c r="B48" s="16">
        <f>SUM(B46:B47)</f>
        <v>8</v>
      </c>
      <c r="C48" s="23"/>
      <c r="K48" s="16">
        <f>SUM(K46:K47)</f>
        <v>8</v>
      </c>
      <c r="L48" s="23"/>
    </row>
    <row r="50" spans="1:22" x14ac:dyDescent="0.25">
      <c r="A50" s="36" t="s">
        <v>144</v>
      </c>
    </row>
    <row r="51" spans="1:22" x14ac:dyDescent="0.25">
      <c r="A51" s="24" t="s">
        <v>27</v>
      </c>
      <c r="B51" s="25" t="s">
        <v>113</v>
      </c>
      <c r="C51" s="25" t="s">
        <v>114</v>
      </c>
      <c r="D51" s="25" t="s">
        <v>115</v>
      </c>
      <c r="E51" s="26" t="s">
        <v>116</v>
      </c>
      <c r="F51" s="26" t="s">
        <v>117</v>
      </c>
      <c r="G51" s="26"/>
      <c r="H51" s="26" t="s">
        <v>139</v>
      </c>
      <c r="K51" s="25" t="s">
        <v>113</v>
      </c>
      <c r="L51" s="25" t="s">
        <v>114</v>
      </c>
      <c r="M51" s="25" t="s">
        <v>115</v>
      </c>
      <c r="N51" s="26" t="s">
        <v>116</v>
      </c>
      <c r="O51" s="26" t="s">
        <v>117</v>
      </c>
      <c r="P51" s="26"/>
      <c r="Q51" s="26" t="s">
        <v>139</v>
      </c>
      <c r="T51" s="25" t="s">
        <v>140</v>
      </c>
      <c r="U51" s="25" t="s">
        <v>141</v>
      </c>
      <c r="V51" s="25" t="s">
        <v>142</v>
      </c>
    </row>
    <row r="52" spans="1:22" x14ac:dyDescent="0.25">
      <c r="A52" s="34" t="s">
        <v>64</v>
      </c>
      <c r="B52" s="16">
        <f>COUNTIF(Base!$AS:$AS,B$1)</f>
        <v>0</v>
      </c>
      <c r="C52" s="16">
        <f>COUNTIF(Base!$AS:$AS,C$1)</f>
        <v>0</v>
      </c>
      <c r="D52" s="16">
        <f>COUNTIF(Base!$AS:$AS,D$1)</f>
        <v>3</v>
      </c>
      <c r="E52" s="16">
        <f>COUNTIF(Base!$AS:$AS,E$1)</f>
        <v>2</v>
      </c>
      <c r="F52" s="16">
        <f>COUNTIF(Base!$AS:$AS,F$1)</f>
        <v>3</v>
      </c>
      <c r="G52" s="16"/>
      <c r="H52" s="37">
        <f t="shared" ref="H52:H53" si="38">SUM(B52:F52)</f>
        <v>8</v>
      </c>
      <c r="K52" s="22">
        <f t="shared" ref="K52:O53" si="39">B52/$H52</f>
        <v>0</v>
      </c>
      <c r="L52" s="22">
        <f t="shared" si="39"/>
        <v>0</v>
      </c>
      <c r="M52" s="22">
        <f t="shared" si="39"/>
        <v>0.375</v>
      </c>
      <c r="N52" s="22">
        <f t="shared" si="39"/>
        <v>0.25</v>
      </c>
      <c r="O52" s="22">
        <f t="shared" si="39"/>
        <v>0.375</v>
      </c>
      <c r="P52" s="22"/>
      <c r="Q52" s="28">
        <f t="shared" ref="Q52:Q53" si="40">SUM(K52:O52)</f>
        <v>1</v>
      </c>
      <c r="T52" s="29">
        <f t="shared" ref="T52:T53" si="41">K52+L52</f>
        <v>0</v>
      </c>
      <c r="U52" s="29">
        <f t="shared" ref="U52:U53" si="42">M52</f>
        <v>0.375</v>
      </c>
      <c r="V52" s="29">
        <f t="shared" ref="V52:V53" si="43">N52+O52</f>
        <v>0.625</v>
      </c>
    </row>
    <row r="53" spans="1:22" x14ac:dyDescent="0.25">
      <c r="A53" s="34" t="s">
        <v>65</v>
      </c>
      <c r="B53" s="16">
        <f>COUNTIF(Base!$AT:$AT,B$1)</f>
        <v>0</v>
      </c>
      <c r="C53" s="16">
        <f>COUNTIF(Base!$AT:$AT,C$1)</f>
        <v>0</v>
      </c>
      <c r="D53" s="16">
        <f>COUNTIF(Base!$AT:$AT,D$1)</f>
        <v>1</v>
      </c>
      <c r="E53" s="16">
        <f>COUNTIF(Base!$AT:$AT,E$1)</f>
        <v>6</v>
      </c>
      <c r="F53" s="16">
        <f>COUNTIF(Base!$AT:$AT,F$1)</f>
        <v>1</v>
      </c>
      <c r="G53" s="16"/>
      <c r="H53" s="37">
        <f t="shared" si="38"/>
        <v>8</v>
      </c>
      <c r="K53" s="22">
        <f t="shared" si="39"/>
        <v>0</v>
      </c>
      <c r="L53" s="22">
        <f t="shared" si="39"/>
        <v>0</v>
      </c>
      <c r="M53" s="22">
        <f t="shared" si="39"/>
        <v>0.125</v>
      </c>
      <c r="N53" s="22">
        <f t="shared" si="39"/>
        <v>0.75</v>
      </c>
      <c r="O53" s="22">
        <f t="shared" si="39"/>
        <v>0.125</v>
      </c>
      <c r="P53" s="22"/>
      <c r="Q53" s="28">
        <f t="shared" si="40"/>
        <v>1</v>
      </c>
      <c r="T53" s="29">
        <f t="shared" si="41"/>
        <v>0</v>
      </c>
      <c r="U53" s="29">
        <f t="shared" si="42"/>
        <v>0.125</v>
      </c>
      <c r="V53" s="29">
        <f t="shared" si="43"/>
        <v>0.875</v>
      </c>
    </row>
    <row r="56" spans="1:22" x14ac:dyDescent="0.25">
      <c r="A56" s="24" t="s">
        <v>28</v>
      </c>
      <c r="B56" s="25" t="s">
        <v>113</v>
      </c>
      <c r="C56" s="25" t="s">
        <v>114</v>
      </c>
      <c r="D56" s="25" t="s">
        <v>115</v>
      </c>
      <c r="E56" s="26" t="s">
        <v>116</v>
      </c>
      <c r="F56" s="26" t="s">
        <v>117</v>
      </c>
      <c r="G56" s="26"/>
      <c r="H56" s="26" t="s">
        <v>139</v>
      </c>
      <c r="K56" s="25" t="s">
        <v>113</v>
      </c>
      <c r="L56" s="25" t="s">
        <v>114</v>
      </c>
      <c r="M56" s="25" t="s">
        <v>115</v>
      </c>
      <c r="N56" s="26" t="s">
        <v>116</v>
      </c>
      <c r="O56" s="26" t="s">
        <v>117</v>
      </c>
      <c r="P56" s="26"/>
      <c r="Q56" s="26" t="s">
        <v>139</v>
      </c>
      <c r="T56" s="25" t="s">
        <v>140</v>
      </c>
      <c r="U56" s="25" t="s">
        <v>141</v>
      </c>
      <c r="V56" s="25" t="s">
        <v>142</v>
      </c>
    </row>
    <row r="57" spans="1:22" x14ac:dyDescent="0.25">
      <c r="A57" s="34" t="s">
        <v>66</v>
      </c>
      <c r="B57" s="16">
        <f>COUNTIF(Base!$AU:$AU,B$1)</f>
        <v>0</v>
      </c>
      <c r="C57" s="16">
        <f>COUNTIF(Base!$AU:$AU,C$1)</f>
        <v>1</v>
      </c>
      <c r="D57" s="16">
        <f>COUNTIF(Base!$AU:$AU,D$1)</f>
        <v>2</v>
      </c>
      <c r="E57" s="16">
        <f>COUNTIF(Base!$AU:$AU,E$1)</f>
        <v>1</v>
      </c>
      <c r="F57" s="16">
        <f>COUNTIF(Base!$AU:$AU,F$1)</f>
        <v>4</v>
      </c>
      <c r="G57" s="16"/>
      <c r="H57" s="16">
        <f t="shared" ref="H57:H63" si="44">SUM(B57:F57)</f>
        <v>8</v>
      </c>
      <c r="K57" s="22">
        <f t="shared" ref="K57:O63" si="45">B57/$H57</f>
        <v>0</v>
      </c>
      <c r="L57" s="22">
        <f t="shared" si="45"/>
        <v>0.125</v>
      </c>
      <c r="M57" s="22">
        <f t="shared" si="45"/>
        <v>0.25</v>
      </c>
      <c r="N57" s="22">
        <f t="shared" si="45"/>
        <v>0.125</v>
      </c>
      <c r="O57" s="22">
        <f t="shared" si="45"/>
        <v>0.5</v>
      </c>
      <c r="P57" s="22"/>
      <c r="Q57" s="28">
        <f t="shared" ref="Q57:Q63" si="46">SUM(K57:O57)</f>
        <v>1</v>
      </c>
      <c r="T57" s="29">
        <f t="shared" ref="T57:T63" si="47">K57+L57</f>
        <v>0.125</v>
      </c>
      <c r="U57" s="29">
        <f t="shared" ref="U57:U63" si="48">M57</f>
        <v>0.25</v>
      </c>
      <c r="V57" s="29">
        <f t="shared" ref="V57:V63" si="49">N57+O57</f>
        <v>0.625</v>
      </c>
    </row>
    <row r="58" spans="1:22" x14ac:dyDescent="0.25">
      <c r="A58" s="34" t="s">
        <v>67</v>
      </c>
      <c r="B58" s="16">
        <f>COUNTIF(Base!$AV:$AV,B$1)</f>
        <v>0</v>
      </c>
      <c r="C58" s="16">
        <f>COUNTIF(Base!$AV:$AV,C$1)</f>
        <v>0</v>
      </c>
      <c r="D58" s="16">
        <f>COUNTIF(Base!$AV:$AV,D$1)</f>
        <v>2</v>
      </c>
      <c r="E58" s="16">
        <f>COUNTIF(Base!$AV:$AV,E$1)</f>
        <v>3</v>
      </c>
      <c r="F58" s="16">
        <f>COUNTIF(Base!$AV:$AV,F$1)</f>
        <v>3</v>
      </c>
      <c r="G58" s="16"/>
      <c r="H58" s="16">
        <f t="shared" si="44"/>
        <v>8</v>
      </c>
      <c r="K58" s="22">
        <f t="shared" si="45"/>
        <v>0</v>
      </c>
      <c r="L58" s="22">
        <f t="shared" si="45"/>
        <v>0</v>
      </c>
      <c r="M58" s="22">
        <f t="shared" si="45"/>
        <v>0.25</v>
      </c>
      <c r="N58" s="22">
        <f t="shared" si="45"/>
        <v>0.375</v>
      </c>
      <c r="O58" s="22">
        <f t="shared" si="45"/>
        <v>0.375</v>
      </c>
      <c r="P58" s="22"/>
      <c r="Q58" s="28">
        <f t="shared" si="46"/>
        <v>1</v>
      </c>
      <c r="T58" s="29">
        <f t="shared" si="47"/>
        <v>0</v>
      </c>
      <c r="U58" s="29">
        <f t="shared" si="48"/>
        <v>0.25</v>
      </c>
      <c r="V58" s="29">
        <f t="shared" si="49"/>
        <v>0.75</v>
      </c>
    </row>
    <row r="59" spans="1:22" x14ac:dyDescent="0.25">
      <c r="A59" s="34" t="s">
        <v>68</v>
      </c>
      <c r="B59" s="16">
        <f>COUNTIF(Base!$AW:$AW,B$1)</f>
        <v>2</v>
      </c>
      <c r="C59" s="16">
        <f>COUNTIF(Base!$AW:$AW,C$1)</f>
        <v>3</v>
      </c>
      <c r="D59" s="16">
        <f>COUNTIF(Base!$AW:$AW,D$1)</f>
        <v>1</v>
      </c>
      <c r="E59" s="16">
        <f>COUNTIF(Base!$AW:$AW,E$1)</f>
        <v>1</v>
      </c>
      <c r="F59" s="16">
        <f>COUNTIF(Base!$AW:$AW,F$1)</f>
        <v>1</v>
      </c>
      <c r="G59" s="16"/>
      <c r="H59" s="16">
        <f t="shared" si="44"/>
        <v>8</v>
      </c>
      <c r="K59" s="22">
        <f t="shared" si="45"/>
        <v>0.25</v>
      </c>
      <c r="L59" s="22">
        <f t="shared" si="45"/>
        <v>0.375</v>
      </c>
      <c r="M59" s="22">
        <f t="shared" si="45"/>
        <v>0.125</v>
      </c>
      <c r="N59" s="22">
        <f t="shared" si="45"/>
        <v>0.125</v>
      </c>
      <c r="O59" s="22">
        <f t="shared" si="45"/>
        <v>0.125</v>
      </c>
      <c r="P59" s="22"/>
      <c r="Q59" s="28">
        <f t="shared" si="46"/>
        <v>1</v>
      </c>
      <c r="T59" s="29">
        <f t="shared" si="47"/>
        <v>0.625</v>
      </c>
      <c r="U59" s="29">
        <f t="shared" si="48"/>
        <v>0.125</v>
      </c>
      <c r="V59" s="29">
        <f t="shared" si="49"/>
        <v>0.25</v>
      </c>
    </row>
    <row r="60" spans="1:22" x14ac:dyDescent="0.25">
      <c r="A60" s="34" t="s">
        <v>69</v>
      </c>
      <c r="B60" s="16">
        <f>COUNTIF(Base!$AX:$AX,B$1)</f>
        <v>1</v>
      </c>
      <c r="C60" s="16">
        <f>COUNTIF(Base!$AX:$AX,C$1)</f>
        <v>2</v>
      </c>
      <c r="D60" s="16">
        <f>COUNTIF(Base!$AX:$AX,D$1)</f>
        <v>2</v>
      </c>
      <c r="E60" s="16">
        <f>COUNTIF(Base!$AX:$AX,E$1)</f>
        <v>2</v>
      </c>
      <c r="F60" s="16">
        <f>COUNTIF(Base!$AX:$AX,F$1)</f>
        <v>1</v>
      </c>
      <c r="G60" s="16"/>
      <c r="H60" s="16">
        <f t="shared" si="44"/>
        <v>8</v>
      </c>
      <c r="K60" s="22">
        <f t="shared" si="45"/>
        <v>0.125</v>
      </c>
      <c r="L60" s="22">
        <f t="shared" si="45"/>
        <v>0.25</v>
      </c>
      <c r="M60" s="22">
        <f t="shared" si="45"/>
        <v>0.25</v>
      </c>
      <c r="N60" s="22">
        <f t="shared" si="45"/>
        <v>0.25</v>
      </c>
      <c r="O60" s="22">
        <f t="shared" si="45"/>
        <v>0.125</v>
      </c>
      <c r="P60" s="22"/>
      <c r="Q60" s="28">
        <f t="shared" si="46"/>
        <v>1</v>
      </c>
      <c r="T60" s="29">
        <f t="shared" si="47"/>
        <v>0.375</v>
      </c>
      <c r="U60" s="29">
        <f t="shared" si="48"/>
        <v>0.25</v>
      </c>
      <c r="V60" s="29">
        <f t="shared" si="49"/>
        <v>0.375</v>
      </c>
    </row>
    <row r="61" spans="1:22" x14ac:dyDescent="0.25">
      <c r="A61" s="34" t="s">
        <v>70</v>
      </c>
      <c r="B61" s="16">
        <f>COUNTIF(Base!$AY:$AY,B$1)</f>
        <v>1</v>
      </c>
      <c r="C61" s="16">
        <f>COUNTIF(Base!$AY:$AY,C$1)</f>
        <v>2</v>
      </c>
      <c r="D61" s="16">
        <f>COUNTIF(Base!$AY:$AY,D$1)</f>
        <v>3</v>
      </c>
      <c r="E61" s="16">
        <f>COUNTIF(Base!$AY:$AY,E$1)</f>
        <v>2</v>
      </c>
      <c r="F61" s="16">
        <f>COUNTIF(Base!$AY:$AY,F$1)</f>
        <v>0</v>
      </c>
      <c r="G61" s="16"/>
      <c r="H61" s="16">
        <f t="shared" si="44"/>
        <v>8</v>
      </c>
      <c r="K61" s="22">
        <f t="shared" si="45"/>
        <v>0.125</v>
      </c>
      <c r="L61" s="22">
        <f t="shared" si="45"/>
        <v>0.25</v>
      </c>
      <c r="M61" s="22">
        <f t="shared" si="45"/>
        <v>0.375</v>
      </c>
      <c r="N61" s="22">
        <f t="shared" si="45"/>
        <v>0.25</v>
      </c>
      <c r="O61" s="22">
        <f t="shared" si="45"/>
        <v>0</v>
      </c>
      <c r="P61" s="22"/>
      <c r="Q61" s="28">
        <f t="shared" si="46"/>
        <v>1</v>
      </c>
      <c r="T61" s="29">
        <f t="shared" si="47"/>
        <v>0.375</v>
      </c>
      <c r="U61" s="29">
        <f t="shared" si="48"/>
        <v>0.375</v>
      </c>
      <c r="V61" s="29">
        <f t="shared" si="49"/>
        <v>0.25</v>
      </c>
    </row>
    <row r="62" spans="1:22" x14ac:dyDescent="0.25">
      <c r="A62" s="34" t="s">
        <v>71</v>
      </c>
      <c r="B62" s="16">
        <f>COUNTIF(Base!$AZ:$AZ,B$1)</f>
        <v>0</v>
      </c>
      <c r="C62" s="16">
        <f>COUNTIF(Base!$AZ:$AZ,C$1)</f>
        <v>2</v>
      </c>
      <c r="D62" s="16">
        <f>COUNTIF(Base!$AZ:$AZ,D$1)</f>
        <v>0</v>
      </c>
      <c r="E62" s="16">
        <f>COUNTIF(Base!$AZ:$AZ,E$1)</f>
        <v>6</v>
      </c>
      <c r="F62" s="16">
        <f>COUNTIF(Base!$AZ:$AZ,F$1)</f>
        <v>0</v>
      </c>
      <c r="G62" s="16"/>
      <c r="H62" s="16">
        <f t="shared" si="44"/>
        <v>8</v>
      </c>
      <c r="K62" s="22">
        <f t="shared" si="45"/>
        <v>0</v>
      </c>
      <c r="L62" s="22">
        <f t="shared" si="45"/>
        <v>0.25</v>
      </c>
      <c r="M62" s="22">
        <f t="shared" si="45"/>
        <v>0</v>
      </c>
      <c r="N62" s="22">
        <f t="shared" si="45"/>
        <v>0.75</v>
      </c>
      <c r="O62" s="22">
        <f t="shared" si="45"/>
        <v>0</v>
      </c>
      <c r="P62" s="22"/>
      <c r="Q62" s="28">
        <f t="shared" si="46"/>
        <v>1</v>
      </c>
      <c r="T62" s="29">
        <f t="shared" si="47"/>
        <v>0.25</v>
      </c>
      <c r="U62" s="29">
        <f t="shared" si="48"/>
        <v>0</v>
      </c>
      <c r="V62" s="29">
        <f t="shared" si="49"/>
        <v>0.75</v>
      </c>
    </row>
    <row r="63" spans="1:22" x14ac:dyDescent="0.25">
      <c r="A63" s="34" t="s">
        <v>72</v>
      </c>
      <c r="B63" s="16">
        <f>COUNTIF(Base!$BA:$BA,B$1)</f>
        <v>2</v>
      </c>
      <c r="C63" s="16">
        <f>COUNTIF(Base!$BA:$BA,C$1)</f>
        <v>1</v>
      </c>
      <c r="D63" s="16">
        <f>COUNTIF(Base!$BA:$BA,D$1)</f>
        <v>1</v>
      </c>
      <c r="E63" s="16">
        <f>COUNTIF(Base!$BA:$BA,E$1)</f>
        <v>3</v>
      </c>
      <c r="F63" s="16">
        <f>COUNTIF(Base!$BA:$BA,F$1)</f>
        <v>1</v>
      </c>
      <c r="G63" s="16"/>
      <c r="H63" s="16">
        <f t="shared" si="44"/>
        <v>8</v>
      </c>
      <c r="K63" s="22">
        <f t="shared" si="45"/>
        <v>0.25</v>
      </c>
      <c r="L63" s="22">
        <f t="shared" si="45"/>
        <v>0.125</v>
      </c>
      <c r="M63" s="22">
        <f t="shared" si="45"/>
        <v>0.125</v>
      </c>
      <c r="N63" s="22">
        <f t="shared" si="45"/>
        <v>0.375</v>
      </c>
      <c r="O63" s="22">
        <f t="shared" si="45"/>
        <v>0.125</v>
      </c>
      <c r="P63" s="22"/>
      <c r="Q63" s="28">
        <f t="shared" si="46"/>
        <v>1</v>
      </c>
      <c r="T63" s="29">
        <f t="shared" si="47"/>
        <v>0.375</v>
      </c>
      <c r="U63" s="29">
        <f t="shared" si="48"/>
        <v>0.125</v>
      </c>
      <c r="V63" s="29">
        <f t="shared" si="49"/>
        <v>0.5</v>
      </c>
    </row>
    <row r="66" spans="1:22" x14ac:dyDescent="0.25">
      <c r="A66" s="24" t="s">
        <v>29</v>
      </c>
      <c r="B66" s="25" t="s">
        <v>113</v>
      </c>
      <c r="C66" s="25" t="s">
        <v>114</v>
      </c>
      <c r="D66" s="25" t="s">
        <v>115</v>
      </c>
      <c r="E66" s="26" t="s">
        <v>116</v>
      </c>
      <c r="F66" s="26" t="s">
        <v>117</v>
      </c>
      <c r="G66" s="26" t="s">
        <v>121</v>
      </c>
      <c r="H66" s="26" t="s">
        <v>139</v>
      </c>
      <c r="K66" s="25" t="s">
        <v>113</v>
      </c>
      <c r="L66" s="25" t="s">
        <v>114</v>
      </c>
      <c r="M66" s="25" t="s">
        <v>115</v>
      </c>
      <c r="N66" s="26" t="s">
        <v>116</v>
      </c>
      <c r="O66" s="26" t="s">
        <v>117</v>
      </c>
      <c r="P66" s="26" t="s">
        <v>121</v>
      </c>
      <c r="Q66" s="26" t="s">
        <v>139</v>
      </c>
      <c r="T66" s="25" t="s">
        <v>140</v>
      </c>
      <c r="U66" s="25" t="s">
        <v>141</v>
      </c>
      <c r="V66" s="25" t="s">
        <v>142</v>
      </c>
    </row>
    <row r="67" spans="1:22" x14ac:dyDescent="0.25">
      <c r="A67" s="34" t="s">
        <v>73</v>
      </c>
      <c r="B67" s="16">
        <f>COUNTIF(Base!$BB:$BB,B$1)</f>
        <v>1</v>
      </c>
      <c r="C67" s="16">
        <f>COUNTIF(Base!$BB:$BB,C$1)</f>
        <v>2</v>
      </c>
      <c r="D67" s="16">
        <f>COUNTIF(Base!$BB:$BB,D$1)</f>
        <v>0</v>
      </c>
      <c r="E67" s="16">
        <f>COUNTIF(Base!$BB:$BB,E$1)</f>
        <v>3</v>
      </c>
      <c r="F67" s="16">
        <f>COUNTIF(Base!$BB:$BB,F$1)</f>
        <v>1</v>
      </c>
      <c r="G67" s="16">
        <f>COUNTIF(Base!$BB:$BB,G$1)</f>
        <v>1</v>
      </c>
      <c r="H67" s="16">
        <f>SUM(B67:G67)</f>
        <v>8</v>
      </c>
      <c r="K67" s="22">
        <f t="shared" ref="K67:P67" si="50">B67/$H67</f>
        <v>0.125</v>
      </c>
      <c r="L67" s="22">
        <f t="shared" si="50"/>
        <v>0.25</v>
      </c>
      <c r="M67" s="22">
        <f t="shared" si="50"/>
        <v>0</v>
      </c>
      <c r="N67" s="22">
        <f t="shared" si="50"/>
        <v>0.375</v>
      </c>
      <c r="O67" s="22">
        <f t="shared" si="50"/>
        <v>0.125</v>
      </c>
      <c r="P67" s="22">
        <f t="shared" si="50"/>
        <v>0.125</v>
      </c>
      <c r="Q67" s="28">
        <f>SUM(K67:P67)</f>
        <v>1</v>
      </c>
      <c r="T67" s="29">
        <f t="shared" ref="T67:T71" si="51">K67+L67</f>
        <v>0.375</v>
      </c>
      <c r="U67" s="29">
        <f t="shared" ref="U67:U71" si="52">M67</f>
        <v>0</v>
      </c>
      <c r="V67" s="29">
        <f t="shared" ref="V67:V71" si="53">N67+O67</f>
        <v>0.5</v>
      </c>
    </row>
    <row r="68" spans="1:22" x14ac:dyDescent="0.25">
      <c r="A68" s="34" t="s">
        <v>74</v>
      </c>
      <c r="B68" s="16">
        <f>COUNTIF(Base!$BC:$BC,B$1)</f>
        <v>2</v>
      </c>
      <c r="C68" s="16">
        <f>COUNTIF(Base!$BC:$BC,C$1)</f>
        <v>2</v>
      </c>
      <c r="D68" s="16">
        <f>COUNTIF(Base!$BC:$BC,D$1)</f>
        <v>1</v>
      </c>
      <c r="E68" s="16">
        <f>COUNTIF(Base!$BC:$BC,E$1)</f>
        <v>2</v>
      </c>
      <c r="F68" s="16">
        <f>COUNTIF(Base!$BC:$BC,F$1)</f>
        <v>1</v>
      </c>
      <c r="G68" s="42"/>
      <c r="H68" s="16">
        <f t="shared" ref="H68:H71" si="54">SUM(B68:F68)</f>
        <v>8</v>
      </c>
      <c r="K68" s="22">
        <f t="shared" ref="K68:O71" si="55">B68/$H68</f>
        <v>0.25</v>
      </c>
      <c r="L68" s="22">
        <f t="shared" si="55"/>
        <v>0.25</v>
      </c>
      <c r="M68" s="22">
        <f t="shared" si="55"/>
        <v>0.125</v>
      </c>
      <c r="N68" s="22">
        <f t="shared" si="55"/>
        <v>0.25</v>
      </c>
      <c r="O68" s="22">
        <f t="shared" si="55"/>
        <v>0.125</v>
      </c>
      <c r="P68" s="22"/>
      <c r="Q68" s="28">
        <f t="shared" ref="Q68:Q71" si="56">SUM(K68:O68)</f>
        <v>1</v>
      </c>
      <c r="T68" s="29">
        <f t="shared" si="51"/>
        <v>0.5</v>
      </c>
      <c r="U68" s="29">
        <f t="shared" si="52"/>
        <v>0.125</v>
      </c>
      <c r="V68" s="29">
        <f t="shared" si="53"/>
        <v>0.375</v>
      </c>
    </row>
    <row r="69" spans="1:22" x14ac:dyDescent="0.25">
      <c r="A69" s="34" t="s">
        <v>75</v>
      </c>
      <c r="B69" s="16">
        <f>COUNTIF(Base!$BD:$BD,B$1)</f>
        <v>0</v>
      </c>
      <c r="C69" s="16">
        <f>COUNTIF(Base!$BD:$BD,C$1)</f>
        <v>0</v>
      </c>
      <c r="D69" s="16">
        <f>COUNTIF(Base!$BD:$BD,D$1)</f>
        <v>3</v>
      </c>
      <c r="E69" s="16">
        <f>COUNTIF(Base!$BD:$BD,E$1)</f>
        <v>3</v>
      </c>
      <c r="F69" s="16">
        <f>COUNTIF(Base!$BD:$BD,F$1)</f>
        <v>2</v>
      </c>
      <c r="G69" s="42"/>
      <c r="H69" s="16">
        <f t="shared" si="54"/>
        <v>8</v>
      </c>
      <c r="K69" s="22">
        <f t="shared" si="55"/>
        <v>0</v>
      </c>
      <c r="L69" s="22">
        <f t="shared" si="55"/>
        <v>0</v>
      </c>
      <c r="M69" s="22">
        <f t="shared" si="55"/>
        <v>0.375</v>
      </c>
      <c r="N69" s="22">
        <f t="shared" si="55"/>
        <v>0.375</v>
      </c>
      <c r="O69" s="22">
        <f t="shared" si="55"/>
        <v>0.25</v>
      </c>
      <c r="P69" s="22"/>
      <c r="Q69" s="28">
        <f t="shared" si="56"/>
        <v>1</v>
      </c>
      <c r="T69" s="29">
        <f t="shared" si="51"/>
        <v>0</v>
      </c>
      <c r="U69" s="29">
        <f t="shared" si="52"/>
        <v>0.375</v>
      </c>
      <c r="V69" s="29">
        <f t="shared" si="53"/>
        <v>0.625</v>
      </c>
    </row>
    <row r="70" spans="1:22" x14ac:dyDescent="0.25">
      <c r="A70" s="34" t="s">
        <v>76</v>
      </c>
      <c r="B70" s="16">
        <f>COUNTIF(Base!$BE:$BE,B$1)</f>
        <v>0</v>
      </c>
      <c r="C70" s="16">
        <f>COUNTIF(Base!$BE:$BE,C$1)</f>
        <v>0</v>
      </c>
      <c r="D70" s="16">
        <f>COUNTIF(Base!$BE:$BE,D$1)</f>
        <v>1</v>
      </c>
      <c r="E70" s="16">
        <f>COUNTIF(Base!$BE:$BE,E$1)</f>
        <v>3</v>
      </c>
      <c r="F70" s="16">
        <f>COUNTIF(Base!$BE:$BE,F$1)</f>
        <v>4</v>
      </c>
      <c r="G70" s="42"/>
      <c r="H70" s="16">
        <f t="shared" si="54"/>
        <v>8</v>
      </c>
      <c r="K70" s="22">
        <f t="shared" si="55"/>
        <v>0</v>
      </c>
      <c r="L70" s="22">
        <f t="shared" si="55"/>
        <v>0</v>
      </c>
      <c r="M70" s="22">
        <f t="shared" si="55"/>
        <v>0.125</v>
      </c>
      <c r="N70" s="22">
        <f t="shared" si="55"/>
        <v>0.375</v>
      </c>
      <c r="O70" s="22">
        <f t="shared" si="55"/>
        <v>0.5</v>
      </c>
      <c r="P70" s="22"/>
      <c r="Q70" s="28">
        <f t="shared" si="56"/>
        <v>1</v>
      </c>
      <c r="T70" s="29">
        <f t="shared" si="51"/>
        <v>0</v>
      </c>
      <c r="U70" s="29">
        <f t="shared" si="52"/>
        <v>0.125</v>
      </c>
      <c r="V70" s="29">
        <f t="shared" si="53"/>
        <v>0.875</v>
      </c>
    </row>
    <row r="71" spans="1:22" x14ac:dyDescent="0.25">
      <c r="A71" s="34" t="s">
        <v>77</v>
      </c>
      <c r="B71" s="16">
        <f>COUNTIF(Base!$BF:$BF,B$1)</f>
        <v>0</v>
      </c>
      <c r="C71" s="16">
        <f>COUNTIF(Base!$BF:$BF,C$1)</f>
        <v>3</v>
      </c>
      <c r="D71" s="16">
        <f>COUNTIF(Base!$BF:$BF,D$1)</f>
        <v>3</v>
      </c>
      <c r="E71" s="16">
        <f>COUNTIF(Base!$BF:$BF,E$1)</f>
        <v>2</v>
      </c>
      <c r="F71" s="16">
        <f>COUNTIF(Base!$BF:$BF,F$1)</f>
        <v>0</v>
      </c>
      <c r="G71" s="42"/>
      <c r="H71" s="16">
        <f t="shared" si="54"/>
        <v>8</v>
      </c>
      <c r="K71" s="22">
        <f t="shared" si="55"/>
        <v>0</v>
      </c>
      <c r="L71" s="22">
        <f t="shared" si="55"/>
        <v>0.375</v>
      </c>
      <c r="M71" s="22">
        <f t="shared" si="55"/>
        <v>0.375</v>
      </c>
      <c r="N71" s="22">
        <f t="shared" si="55"/>
        <v>0.25</v>
      </c>
      <c r="O71" s="22">
        <f t="shared" si="55"/>
        <v>0</v>
      </c>
      <c r="P71" s="22"/>
      <c r="Q71" s="28">
        <f t="shared" si="56"/>
        <v>1</v>
      </c>
      <c r="T71" s="29">
        <f t="shared" si="51"/>
        <v>0.375</v>
      </c>
      <c r="U71" s="29">
        <f t="shared" si="52"/>
        <v>0.375</v>
      </c>
      <c r="V71" s="29">
        <f t="shared" si="53"/>
        <v>0.25</v>
      </c>
    </row>
    <row r="74" spans="1:22" x14ac:dyDescent="0.25">
      <c r="A74" s="24" t="s">
        <v>30</v>
      </c>
      <c r="B74" s="25" t="s">
        <v>113</v>
      </c>
      <c r="C74" s="25" t="s">
        <v>114</v>
      </c>
      <c r="D74" s="25" t="s">
        <v>115</v>
      </c>
      <c r="E74" s="26" t="s">
        <v>116</v>
      </c>
      <c r="F74" s="26" t="s">
        <v>117</v>
      </c>
      <c r="G74" s="26"/>
      <c r="H74" s="26" t="s">
        <v>139</v>
      </c>
      <c r="K74" s="25" t="s">
        <v>113</v>
      </c>
      <c r="L74" s="25" t="s">
        <v>114</v>
      </c>
      <c r="M74" s="25" t="s">
        <v>115</v>
      </c>
      <c r="N74" s="26" t="s">
        <v>116</v>
      </c>
      <c r="O74" s="26" t="s">
        <v>117</v>
      </c>
      <c r="P74" s="26"/>
      <c r="Q74" s="26" t="s">
        <v>139</v>
      </c>
      <c r="T74" s="25" t="s">
        <v>140</v>
      </c>
      <c r="U74" s="25" t="s">
        <v>141</v>
      </c>
      <c r="V74" s="25" t="s">
        <v>142</v>
      </c>
    </row>
    <row r="75" spans="1:22" x14ac:dyDescent="0.25">
      <c r="A75" s="34" t="s">
        <v>78</v>
      </c>
      <c r="B75" s="16">
        <f>COUNTIF(Base!$BG:$BG,B$1)</f>
        <v>0</v>
      </c>
      <c r="C75" s="16">
        <f>COUNTIF(Base!$BG:$BG,C$1)</f>
        <v>0</v>
      </c>
      <c r="D75" s="16">
        <f>COUNTIF(Base!$BG:$BG,D$1)</f>
        <v>0</v>
      </c>
      <c r="E75" s="16">
        <f>COUNTIF(Base!$BG:$BG,E$1)</f>
        <v>3</v>
      </c>
      <c r="F75" s="16">
        <f>COUNTIF(Base!$BG:$BG,F$1)</f>
        <v>5</v>
      </c>
      <c r="G75" s="16"/>
      <c r="H75" s="16">
        <f t="shared" ref="H75:H79" si="57">SUM(B75:F75)</f>
        <v>8</v>
      </c>
      <c r="K75" s="22">
        <f t="shared" ref="K75:O79" si="58">B75/$H75</f>
        <v>0</v>
      </c>
      <c r="L75" s="22">
        <f t="shared" si="58"/>
        <v>0</v>
      </c>
      <c r="M75" s="22">
        <f t="shared" si="58"/>
        <v>0</v>
      </c>
      <c r="N75" s="22">
        <f t="shared" si="58"/>
        <v>0.375</v>
      </c>
      <c r="O75" s="22">
        <f t="shared" si="58"/>
        <v>0.625</v>
      </c>
      <c r="P75" s="22"/>
      <c r="Q75" s="28">
        <f t="shared" ref="Q75:Q79" si="59">SUM(K75:O75)</f>
        <v>1</v>
      </c>
      <c r="T75" s="29">
        <f t="shared" ref="T75:T79" si="60">K75+L75</f>
        <v>0</v>
      </c>
      <c r="U75" s="29">
        <f t="shared" ref="U75:U79" si="61">M75</f>
        <v>0</v>
      </c>
      <c r="V75" s="29">
        <f t="shared" ref="V75:V79" si="62">N75+O75</f>
        <v>1</v>
      </c>
    </row>
    <row r="76" spans="1:22" x14ac:dyDescent="0.25">
      <c r="A76" s="34" t="s">
        <v>79</v>
      </c>
      <c r="B76" s="16">
        <f>COUNTIF(Base!$BH:$BH,B$1)</f>
        <v>0</v>
      </c>
      <c r="C76" s="16">
        <f>COUNTIF(Base!$BH:$BH,C$1)</f>
        <v>0</v>
      </c>
      <c r="D76" s="16">
        <f>COUNTIF(Base!$BH:$BH,D$1)</f>
        <v>0</v>
      </c>
      <c r="E76" s="16">
        <f>COUNTIF(Base!$BH:$BH,E$1)</f>
        <v>4</v>
      </c>
      <c r="F76" s="16">
        <f>COUNTIF(Base!$BH:$BH,F$1)</f>
        <v>4</v>
      </c>
      <c r="G76" s="16"/>
      <c r="H76" s="16">
        <f t="shared" si="57"/>
        <v>8</v>
      </c>
      <c r="K76" s="22">
        <f t="shared" si="58"/>
        <v>0</v>
      </c>
      <c r="L76" s="22">
        <f t="shared" si="58"/>
        <v>0</v>
      </c>
      <c r="M76" s="22">
        <f t="shared" si="58"/>
        <v>0</v>
      </c>
      <c r="N76" s="22">
        <f t="shared" si="58"/>
        <v>0.5</v>
      </c>
      <c r="O76" s="22">
        <f t="shared" si="58"/>
        <v>0.5</v>
      </c>
      <c r="P76" s="22"/>
      <c r="Q76" s="28">
        <f t="shared" si="59"/>
        <v>1</v>
      </c>
      <c r="T76" s="29">
        <f t="shared" si="60"/>
        <v>0</v>
      </c>
      <c r="U76" s="29">
        <f t="shared" si="61"/>
        <v>0</v>
      </c>
      <c r="V76" s="29">
        <f t="shared" si="62"/>
        <v>1</v>
      </c>
    </row>
    <row r="77" spans="1:22" x14ac:dyDescent="0.25">
      <c r="A77" s="34" t="s">
        <v>80</v>
      </c>
      <c r="B77" s="16">
        <f>COUNTIF(Base!$BI:$BI,B$1)</f>
        <v>0</v>
      </c>
      <c r="C77" s="16">
        <f>COUNTIF(Base!$BI:$BI,C$1)</f>
        <v>1</v>
      </c>
      <c r="D77" s="16">
        <f>COUNTIF(Base!$BI:$BI,D$1)</f>
        <v>1</v>
      </c>
      <c r="E77" s="16">
        <f>COUNTIF(Base!$BI:$BI,E$1)</f>
        <v>1</v>
      </c>
      <c r="F77" s="16">
        <f>COUNTIF(Base!$BI:$BI,F$1)</f>
        <v>5</v>
      </c>
      <c r="G77" s="16"/>
      <c r="H77" s="16">
        <f t="shared" si="57"/>
        <v>8</v>
      </c>
      <c r="K77" s="22">
        <f t="shared" si="58"/>
        <v>0</v>
      </c>
      <c r="L77" s="22">
        <f t="shared" si="58"/>
        <v>0.125</v>
      </c>
      <c r="M77" s="22">
        <f t="shared" si="58"/>
        <v>0.125</v>
      </c>
      <c r="N77" s="22">
        <f t="shared" si="58"/>
        <v>0.125</v>
      </c>
      <c r="O77" s="22">
        <f t="shared" si="58"/>
        <v>0.625</v>
      </c>
      <c r="P77" s="22"/>
      <c r="Q77" s="28">
        <f t="shared" si="59"/>
        <v>1</v>
      </c>
      <c r="T77" s="29">
        <f t="shared" si="60"/>
        <v>0.125</v>
      </c>
      <c r="U77" s="29">
        <f t="shared" si="61"/>
        <v>0.125</v>
      </c>
      <c r="V77" s="29">
        <f t="shared" si="62"/>
        <v>0.75</v>
      </c>
    </row>
    <row r="78" spans="1:22" x14ac:dyDescent="0.25">
      <c r="A78" s="34" t="s">
        <v>81</v>
      </c>
      <c r="B78" s="16">
        <f>COUNTIF(Base!$BJ:$BJ,B$1)</f>
        <v>1</v>
      </c>
      <c r="C78" s="16">
        <f>COUNTIF(Base!$BJ:$BJ,C$1)</f>
        <v>0</v>
      </c>
      <c r="D78" s="16">
        <f>COUNTIF(Base!$BJ:$BJ,D$1)</f>
        <v>2</v>
      </c>
      <c r="E78" s="16">
        <f>COUNTIF(Base!$BJ:$BJ,E$1)</f>
        <v>3</v>
      </c>
      <c r="F78" s="16">
        <f>COUNTIF(Base!$BJ:$BJ,F$1)</f>
        <v>2</v>
      </c>
      <c r="G78" s="16"/>
      <c r="H78" s="16">
        <f t="shared" si="57"/>
        <v>8</v>
      </c>
      <c r="K78" s="22">
        <f t="shared" si="58"/>
        <v>0.125</v>
      </c>
      <c r="L78" s="22">
        <f t="shared" si="58"/>
        <v>0</v>
      </c>
      <c r="M78" s="22">
        <f t="shared" si="58"/>
        <v>0.25</v>
      </c>
      <c r="N78" s="22">
        <f t="shared" si="58"/>
        <v>0.375</v>
      </c>
      <c r="O78" s="22">
        <f t="shared" si="58"/>
        <v>0.25</v>
      </c>
      <c r="P78" s="22"/>
      <c r="Q78" s="28">
        <f t="shared" si="59"/>
        <v>1</v>
      </c>
      <c r="T78" s="29">
        <f t="shared" si="60"/>
        <v>0.125</v>
      </c>
      <c r="U78" s="29">
        <f t="shared" si="61"/>
        <v>0.25</v>
      </c>
      <c r="V78" s="29">
        <f t="shared" si="62"/>
        <v>0.625</v>
      </c>
    </row>
    <row r="79" spans="1:22" x14ac:dyDescent="0.25">
      <c r="A79" s="34" t="s">
        <v>82</v>
      </c>
      <c r="B79" s="16">
        <f>COUNTIF(Base!$BK:$BK,B$1)</f>
        <v>0</v>
      </c>
      <c r="C79" s="16">
        <f>COUNTIF(Base!$BK:$BK,C$1)</f>
        <v>0</v>
      </c>
      <c r="D79" s="16">
        <f>COUNTIF(Base!$BK:$BK,D$1)</f>
        <v>2</v>
      </c>
      <c r="E79" s="16">
        <f>COUNTIF(Base!$BK:$BK,E$1)</f>
        <v>4</v>
      </c>
      <c r="F79" s="16">
        <f>COUNTIF(Base!$BK:$BK,F$1)</f>
        <v>2</v>
      </c>
      <c r="G79" s="16"/>
      <c r="H79" s="16">
        <f t="shared" si="57"/>
        <v>8</v>
      </c>
      <c r="K79" s="22">
        <f t="shared" si="58"/>
        <v>0</v>
      </c>
      <c r="L79" s="22">
        <f t="shared" si="58"/>
        <v>0</v>
      </c>
      <c r="M79" s="22">
        <f t="shared" si="58"/>
        <v>0.25</v>
      </c>
      <c r="N79" s="22">
        <f t="shared" si="58"/>
        <v>0.5</v>
      </c>
      <c r="O79" s="22">
        <f t="shared" si="58"/>
        <v>0.25</v>
      </c>
      <c r="P79" s="22"/>
      <c r="Q79" s="28">
        <f t="shared" si="59"/>
        <v>1</v>
      </c>
      <c r="T79" s="29">
        <f t="shared" si="60"/>
        <v>0</v>
      </c>
      <c r="U79" s="29">
        <f t="shared" si="61"/>
        <v>0.25</v>
      </c>
      <c r="V79" s="29">
        <f t="shared" si="62"/>
        <v>0.75</v>
      </c>
    </row>
    <row r="82" spans="1:22" x14ac:dyDescent="0.25">
      <c r="A82" s="18" t="s">
        <v>31</v>
      </c>
      <c r="B82" s="20" t="s">
        <v>137</v>
      </c>
      <c r="C82" s="21" t="s">
        <v>138</v>
      </c>
      <c r="K82" s="20" t="s">
        <v>137</v>
      </c>
      <c r="L82" s="21" t="s">
        <v>138</v>
      </c>
    </row>
    <row r="83" spans="1:22" x14ac:dyDescent="0.25">
      <c r="A83" s="15" t="s">
        <v>119</v>
      </c>
      <c r="B83" s="35">
        <f>COUNTIF(Base!$BL:$BL,1)</f>
        <v>1</v>
      </c>
      <c r="C83" s="22">
        <f>B83/$B$85</f>
        <v>0.125</v>
      </c>
      <c r="K83" s="35">
        <f>COUNTIF(Base!$BL:$BL,1)</f>
        <v>1</v>
      </c>
      <c r="L83" s="22">
        <f>K83/$B$85</f>
        <v>0.125</v>
      </c>
    </row>
    <row r="84" spans="1:22" x14ac:dyDescent="0.25">
      <c r="A84" s="15" t="s">
        <v>120</v>
      </c>
      <c r="B84" s="16">
        <f>COUNTIF(Base!$BL:$BL,2)</f>
        <v>7</v>
      </c>
      <c r="C84" s="22">
        <f>B84/$B$85</f>
        <v>0.875</v>
      </c>
      <c r="K84" s="16">
        <f>COUNTIF(Base!$BL:$BL,2)</f>
        <v>7</v>
      </c>
      <c r="L84" s="22">
        <f>K84/$B$85</f>
        <v>0.875</v>
      </c>
    </row>
    <row r="85" spans="1:22" x14ac:dyDescent="0.25">
      <c r="A85" s="15" t="s">
        <v>118</v>
      </c>
      <c r="B85" s="16">
        <f>SUM(B83:B84)</f>
        <v>8</v>
      </c>
      <c r="C85" s="23"/>
      <c r="K85" s="16">
        <f>SUM(K83:K84)</f>
        <v>8</v>
      </c>
      <c r="L85" s="23"/>
    </row>
    <row r="87" spans="1:22" x14ac:dyDescent="0.25">
      <c r="A87" s="36" t="s">
        <v>145</v>
      </c>
    </row>
    <row r="88" spans="1:22" x14ac:dyDescent="0.25">
      <c r="A88" s="24" t="s">
        <v>30</v>
      </c>
      <c r="B88" s="25" t="s">
        <v>113</v>
      </c>
      <c r="C88" s="25" t="s">
        <v>114</v>
      </c>
      <c r="D88" s="25" t="s">
        <v>115</v>
      </c>
      <c r="E88" s="26" t="s">
        <v>116</v>
      </c>
      <c r="F88" s="26" t="s">
        <v>117</v>
      </c>
      <c r="G88" s="26"/>
      <c r="H88" s="26" t="s">
        <v>139</v>
      </c>
      <c r="K88" s="25" t="s">
        <v>113</v>
      </c>
      <c r="L88" s="25" t="s">
        <v>114</v>
      </c>
      <c r="M88" s="25" t="s">
        <v>115</v>
      </c>
      <c r="N88" s="26" t="s">
        <v>116</v>
      </c>
      <c r="O88" s="26" t="s">
        <v>117</v>
      </c>
      <c r="P88" s="26"/>
      <c r="Q88" s="26" t="s">
        <v>139</v>
      </c>
      <c r="T88" s="25" t="s">
        <v>140</v>
      </c>
      <c r="U88" s="25" t="s">
        <v>141</v>
      </c>
      <c r="V88" s="25" t="s">
        <v>142</v>
      </c>
    </row>
    <row r="89" spans="1:22" x14ac:dyDescent="0.25">
      <c r="A89" s="34" t="s">
        <v>83</v>
      </c>
      <c r="B89" s="16">
        <f>COUNTIF(Base!$BM:$BM,B$1)</f>
        <v>0</v>
      </c>
      <c r="C89" s="16">
        <f>COUNTIF(Base!$BM:$BM,C$1)</f>
        <v>0</v>
      </c>
      <c r="D89" s="16">
        <f>COUNTIF(Base!$BM:$BM,D$1)</f>
        <v>0</v>
      </c>
      <c r="E89" s="16">
        <f>COUNTIF(Base!$BM:$BM,E$1)</f>
        <v>1</v>
      </c>
      <c r="F89" s="16">
        <f>COUNTIF(Base!$BM:$BM,F$1)</f>
        <v>0</v>
      </c>
      <c r="G89" s="16"/>
      <c r="H89" s="37">
        <f t="shared" ref="H89" si="63">SUM(B89:F89)</f>
        <v>1</v>
      </c>
      <c r="K89" s="22">
        <f>B89/$H89</f>
        <v>0</v>
      </c>
      <c r="L89" s="22">
        <f>C89/$H89</f>
        <v>0</v>
      </c>
      <c r="M89" s="22">
        <f>D89/$H89</f>
        <v>0</v>
      </c>
      <c r="N89" s="22">
        <f>E89/$H89</f>
        <v>1</v>
      </c>
      <c r="O89" s="22">
        <f>F89/$H89</f>
        <v>0</v>
      </c>
      <c r="P89" s="22"/>
      <c r="Q89" s="28">
        <f t="shared" ref="Q89" si="64">SUM(K89:O89)</f>
        <v>1</v>
      </c>
      <c r="T89" s="29">
        <f t="shared" ref="T89" si="65">K89+L89</f>
        <v>0</v>
      </c>
      <c r="U89" s="29">
        <f t="shared" ref="U89" si="66">M89</f>
        <v>0</v>
      </c>
      <c r="V89" s="29">
        <f t="shared" ref="V89" si="67">N89+O89</f>
        <v>1</v>
      </c>
    </row>
    <row r="92" spans="1:22" x14ac:dyDescent="0.25">
      <c r="A92" s="24" t="s">
        <v>32</v>
      </c>
      <c r="B92" s="25" t="s">
        <v>113</v>
      </c>
      <c r="C92" s="25" t="s">
        <v>114</v>
      </c>
      <c r="D92" s="25" t="s">
        <v>115</v>
      </c>
      <c r="E92" s="26" t="s">
        <v>116</v>
      </c>
      <c r="F92" s="26" t="s">
        <v>117</v>
      </c>
      <c r="G92" s="26"/>
      <c r="H92" s="26" t="s">
        <v>139</v>
      </c>
      <c r="K92" s="25" t="s">
        <v>113</v>
      </c>
      <c r="L92" s="25" t="s">
        <v>114</v>
      </c>
      <c r="M92" s="25" t="s">
        <v>115</v>
      </c>
      <c r="N92" s="26" t="s">
        <v>116</v>
      </c>
      <c r="O92" s="26" t="s">
        <v>117</v>
      </c>
      <c r="P92" s="26"/>
      <c r="Q92" s="26" t="s">
        <v>139</v>
      </c>
      <c r="T92" s="25" t="s">
        <v>140</v>
      </c>
      <c r="U92" s="25" t="s">
        <v>141</v>
      </c>
      <c r="V92" s="25" t="s">
        <v>142</v>
      </c>
    </row>
    <row r="93" spans="1:22" x14ac:dyDescent="0.25">
      <c r="A93" s="34" t="s">
        <v>84</v>
      </c>
      <c r="B93" s="16">
        <f>COUNTIF(Base!$BN:$BN,B$1)</f>
        <v>0</v>
      </c>
      <c r="C93" s="16">
        <f>COUNTIF(Base!$BN:$BN,C$1)</f>
        <v>3</v>
      </c>
      <c r="D93" s="16">
        <f>COUNTIF(Base!$BN:$BN,D$1)</f>
        <v>1</v>
      </c>
      <c r="E93" s="16">
        <f>COUNTIF(Base!$BN:$BN,E$1)</f>
        <v>1</v>
      </c>
      <c r="F93" s="16">
        <f>COUNTIF(Base!$BN:$BN,F$1)</f>
        <v>3</v>
      </c>
      <c r="G93" s="16"/>
      <c r="H93" s="16">
        <f t="shared" ref="H93:H96" si="68">SUM(B93:F93)</f>
        <v>8</v>
      </c>
      <c r="K93" s="22">
        <f t="shared" ref="K93:O96" si="69">B93/$H93</f>
        <v>0</v>
      </c>
      <c r="L93" s="22">
        <f t="shared" si="69"/>
        <v>0.375</v>
      </c>
      <c r="M93" s="22">
        <f t="shared" si="69"/>
        <v>0.125</v>
      </c>
      <c r="N93" s="22">
        <f t="shared" si="69"/>
        <v>0.125</v>
      </c>
      <c r="O93" s="22">
        <f t="shared" si="69"/>
        <v>0.375</v>
      </c>
      <c r="P93" s="22"/>
      <c r="Q93" s="28">
        <f t="shared" ref="Q93:Q96" si="70">SUM(K93:O93)</f>
        <v>1</v>
      </c>
      <c r="T93" s="29">
        <f t="shared" ref="T93:T96" si="71">K93+L93</f>
        <v>0.375</v>
      </c>
      <c r="U93" s="29">
        <f t="shared" ref="U93:U96" si="72">M93</f>
        <v>0.125</v>
      </c>
      <c r="V93" s="29">
        <f t="shared" ref="V93:V96" si="73">N93+O93</f>
        <v>0.5</v>
      </c>
    </row>
    <row r="94" spans="1:22" x14ac:dyDescent="0.25">
      <c r="A94" s="34" t="s">
        <v>85</v>
      </c>
      <c r="B94" s="16">
        <f>COUNTIF(Base!$BO:$BO,B$1)</f>
        <v>0</v>
      </c>
      <c r="C94" s="16">
        <f>COUNTIF(Base!$BO:$BO,C$1)</f>
        <v>1</v>
      </c>
      <c r="D94" s="16">
        <f>COUNTIF(Base!$BO:$BO,D$1)</f>
        <v>3</v>
      </c>
      <c r="E94" s="16">
        <f>COUNTIF(Base!$BO:$BO,E$1)</f>
        <v>3</v>
      </c>
      <c r="F94" s="16">
        <f>COUNTIF(Base!$BO:$BO,F$1)</f>
        <v>1</v>
      </c>
      <c r="G94" s="16"/>
      <c r="H94" s="16">
        <f t="shared" si="68"/>
        <v>8</v>
      </c>
      <c r="K94" s="22">
        <f t="shared" si="69"/>
        <v>0</v>
      </c>
      <c r="L94" s="22">
        <f t="shared" si="69"/>
        <v>0.125</v>
      </c>
      <c r="M94" s="22">
        <f t="shared" si="69"/>
        <v>0.375</v>
      </c>
      <c r="N94" s="22">
        <f t="shared" si="69"/>
        <v>0.375</v>
      </c>
      <c r="O94" s="22">
        <f t="shared" si="69"/>
        <v>0.125</v>
      </c>
      <c r="P94" s="22"/>
      <c r="Q94" s="28">
        <f t="shared" si="70"/>
        <v>1</v>
      </c>
      <c r="T94" s="29">
        <f t="shared" si="71"/>
        <v>0.125</v>
      </c>
      <c r="U94" s="29">
        <f t="shared" si="72"/>
        <v>0.375</v>
      </c>
      <c r="V94" s="29">
        <f t="shared" si="73"/>
        <v>0.5</v>
      </c>
    </row>
    <row r="95" spans="1:22" x14ac:dyDescent="0.25">
      <c r="A95" s="34" t="s">
        <v>86</v>
      </c>
      <c r="B95" s="16">
        <f>COUNTIF(Base!$BP:$BP,B$1)</f>
        <v>0</v>
      </c>
      <c r="C95" s="16">
        <f>COUNTIF(Base!$BP:$BP,C$1)</f>
        <v>2</v>
      </c>
      <c r="D95" s="16">
        <f>COUNTIF(Base!$BP:$BP,D$1)</f>
        <v>3</v>
      </c>
      <c r="E95" s="16">
        <f>COUNTIF(Base!$BP:$BP,E$1)</f>
        <v>3</v>
      </c>
      <c r="F95" s="16">
        <f>COUNTIF(Base!$BP:$BP,F$1)</f>
        <v>0</v>
      </c>
      <c r="G95" s="16"/>
      <c r="H95" s="16">
        <f t="shared" si="68"/>
        <v>8</v>
      </c>
      <c r="K95" s="22">
        <f t="shared" si="69"/>
        <v>0</v>
      </c>
      <c r="L95" s="22">
        <f t="shared" si="69"/>
        <v>0.25</v>
      </c>
      <c r="M95" s="22">
        <f t="shared" si="69"/>
        <v>0.375</v>
      </c>
      <c r="N95" s="22">
        <f t="shared" si="69"/>
        <v>0.375</v>
      </c>
      <c r="O95" s="22">
        <f t="shared" si="69"/>
        <v>0</v>
      </c>
      <c r="P95" s="22"/>
      <c r="Q95" s="28">
        <f t="shared" si="70"/>
        <v>1</v>
      </c>
      <c r="T95" s="29">
        <f t="shared" si="71"/>
        <v>0.25</v>
      </c>
      <c r="U95" s="29">
        <f t="shared" si="72"/>
        <v>0.375</v>
      </c>
      <c r="V95" s="29">
        <f t="shared" si="73"/>
        <v>0.375</v>
      </c>
    </row>
    <row r="96" spans="1:22" x14ac:dyDescent="0.25">
      <c r="A96" s="34" t="s">
        <v>87</v>
      </c>
      <c r="B96" s="16">
        <f>COUNTIF(Base!$BQ:$BQ,B$1)</f>
        <v>1</v>
      </c>
      <c r="C96" s="16">
        <f>COUNTIF(Base!$BQ:$BQ,C$1)</f>
        <v>2</v>
      </c>
      <c r="D96" s="16">
        <f>COUNTIF(Base!$BQ:$BQ,D$1)</f>
        <v>4</v>
      </c>
      <c r="E96" s="16">
        <f>COUNTIF(Base!$BQ:$BQ,E$1)</f>
        <v>1</v>
      </c>
      <c r="F96" s="16">
        <f>COUNTIF(Base!$BQ:$BQ,F$1)</f>
        <v>0</v>
      </c>
      <c r="G96" s="16"/>
      <c r="H96" s="16">
        <f t="shared" si="68"/>
        <v>8</v>
      </c>
      <c r="K96" s="22">
        <f t="shared" si="69"/>
        <v>0.125</v>
      </c>
      <c r="L96" s="22">
        <f t="shared" si="69"/>
        <v>0.25</v>
      </c>
      <c r="M96" s="22">
        <f t="shared" si="69"/>
        <v>0.5</v>
      </c>
      <c r="N96" s="22">
        <f t="shared" si="69"/>
        <v>0.125</v>
      </c>
      <c r="O96" s="22">
        <f t="shared" si="69"/>
        <v>0</v>
      </c>
      <c r="P96" s="22"/>
      <c r="Q96" s="28">
        <f t="shared" si="70"/>
        <v>1</v>
      </c>
      <c r="T96" s="29">
        <f t="shared" si="71"/>
        <v>0.375</v>
      </c>
      <c r="U96" s="29">
        <f t="shared" si="72"/>
        <v>0.5</v>
      </c>
      <c r="V96" s="29">
        <f t="shared" si="73"/>
        <v>0.125</v>
      </c>
    </row>
    <row r="99" spans="1:22" x14ac:dyDescent="0.25">
      <c r="A99" s="24" t="s">
        <v>33</v>
      </c>
      <c r="B99" s="25" t="s">
        <v>113</v>
      </c>
      <c r="C99" s="25" t="s">
        <v>114</v>
      </c>
      <c r="D99" s="25" t="s">
        <v>115</v>
      </c>
      <c r="E99" s="26" t="s">
        <v>116</v>
      </c>
      <c r="F99" s="26" t="s">
        <v>117</v>
      </c>
      <c r="G99" s="26"/>
      <c r="H99" s="26" t="s">
        <v>139</v>
      </c>
      <c r="K99" s="25" t="s">
        <v>113</v>
      </c>
      <c r="L99" s="25" t="s">
        <v>114</v>
      </c>
      <c r="M99" s="25" t="s">
        <v>115</v>
      </c>
      <c r="N99" s="26" t="s">
        <v>116</v>
      </c>
      <c r="O99" s="26" t="s">
        <v>117</v>
      </c>
      <c r="P99" s="26"/>
      <c r="Q99" s="26" t="s">
        <v>139</v>
      </c>
      <c r="T99" s="25" t="s">
        <v>140</v>
      </c>
      <c r="U99" s="25" t="s">
        <v>141</v>
      </c>
      <c r="V99" s="25" t="s">
        <v>142</v>
      </c>
    </row>
    <row r="100" spans="1:22" x14ac:dyDescent="0.25">
      <c r="A100" s="34" t="s">
        <v>88</v>
      </c>
      <c r="B100" s="16">
        <f>COUNTIF(Base!$BR:$BR,B$1)</f>
        <v>0</v>
      </c>
      <c r="C100" s="16">
        <f>COUNTIF(Base!$BR:$BR,C$1)</f>
        <v>2</v>
      </c>
      <c r="D100" s="16">
        <f>COUNTIF(Base!$BR:$BR,D$1)</f>
        <v>1</v>
      </c>
      <c r="E100" s="16">
        <f>COUNTIF(Base!$BR:$BR,E$1)</f>
        <v>5</v>
      </c>
      <c r="F100" s="16">
        <f>COUNTIF(Base!$BR:$BR,F$1)</f>
        <v>0</v>
      </c>
      <c r="G100" s="16"/>
      <c r="H100" s="16">
        <f t="shared" ref="H100:H101" si="74">SUM(B100:F100)</f>
        <v>8</v>
      </c>
      <c r="K100" s="22">
        <f t="shared" ref="K100:O101" si="75">B100/$H100</f>
        <v>0</v>
      </c>
      <c r="L100" s="22">
        <f t="shared" si="75"/>
        <v>0.25</v>
      </c>
      <c r="M100" s="22">
        <f t="shared" si="75"/>
        <v>0.125</v>
      </c>
      <c r="N100" s="22">
        <f t="shared" si="75"/>
        <v>0.625</v>
      </c>
      <c r="O100" s="22">
        <f t="shared" si="75"/>
        <v>0</v>
      </c>
      <c r="P100" s="22"/>
      <c r="Q100" s="28">
        <f t="shared" ref="Q100:Q101" si="76">SUM(K100:O100)</f>
        <v>1</v>
      </c>
      <c r="T100" s="29">
        <f t="shared" ref="T100:T101" si="77">K100+L100</f>
        <v>0.25</v>
      </c>
      <c r="U100" s="29">
        <f t="shared" ref="U100:U101" si="78">M100</f>
        <v>0.125</v>
      </c>
      <c r="V100" s="29">
        <f t="shared" ref="V100:V101" si="79">N100+O100</f>
        <v>0.625</v>
      </c>
    </row>
    <row r="101" spans="1:22" x14ac:dyDescent="0.25">
      <c r="A101" s="34" t="s">
        <v>89</v>
      </c>
      <c r="B101" s="16">
        <f>COUNTIF(Base!$BS:$BS,B$1)</f>
        <v>0</v>
      </c>
      <c r="C101" s="16">
        <f>COUNTIF(Base!$BS:$BS,C$1)</f>
        <v>0</v>
      </c>
      <c r="D101" s="16">
        <f>COUNTIF(Base!$BS:$BS,D$1)</f>
        <v>2</v>
      </c>
      <c r="E101" s="16">
        <f>COUNTIF(Base!$BS:$BS,E$1)</f>
        <v>5</v>
      </c>
      <c r="F101" s="16">
        <f>COUNTIF(Base!$BS:$BS,F$1)</f>
        <v>1</v>
      </c>
      <c r="G101" s="16"/>
      <c r="H101" s="16">
        <f t="shared" si="74"/>
        <v>8</v>
      </c>
      <c r="K101" s="22">
        <f t="shared" si="75"/>
        <v>0</v>
      </c>
      <c r="L101" s="22">
        <f t="shared" si="75"/>
        <v>0</v>
      </c>
      <c r="M101" s="22">
        <f t="shared" si="75"/>
        <v>0.25</v>
      </c>
      <c r="N101" s="22">
        <f t="shared" si="75"/>
        <v>0.625</v>
      </c>
      <c r="O101" s="22">
        <f t="shared" si="75"/>
        <v>0.125</v>
      </c>
      <c r="P101" s="22"/>
      <c r="Q101" s="28">
        <f t="shared" si="76"/>
        <v>1</v>
      </c>
      <c r="T101" s="29">
        <f t="shared" si="77"/>
        <v>0</v>
      </c>
      <c r="U101" s="29">
        <f t="shared" si="78"/>
        <v>0.25</v>
      </c>
      <c r="V101" s="29">
        <f t="shared" si="79"/>
        <v>0.75</v>
      </c>
    </row>
    <row r="104" spans="1:22" x14ac:dyDescent="0.25">
      <c r="A104" s="24" t="s">
        <v>34</v>
      </c>
      <c r="B104" s="25" t="s">
        <v>113</v>
      </c>
      <c r="C104" s="25" t="s">
        <v>114</v>
      </c>
      <c r="D104" s="25" t="s">
        <v>115</v>
      </c>
      <c r="E104" s="26" t="s">
        <v>116</v>
      </c>
      <c r="F104" s="26" t="s">
        <v>117</v>
      </c>
      <c r="G104" s="26"/>
      <c r="H104" s="26" t="s">
        <v>139</v>
      </c>
      <c r="K104" s="25" t="s">
        <v>113</v>
      </c>
      <c r="L104" s="25" t="s">
        <v>114</v>
      </c>
      <c r="M104" s="25" t="s">
        <v>115</v>
      </c>
      <c r="N104" s="26" t="s">
        <v>116</v>
      </c>
      <c r="O104" s="26" t="s">
        <v>117</v>
      </c>
      <c r="P104" s="26"/>
      <c r="Q104" s="26" t="s">
        <v>139</v>
      </c>
      <c r="T104" s="25" t="s">
        <v>140</v>
      </c>
      <c r="U104" s="25" t="s">
        <v>141</v>
      </c>
      <c r="V104" s="25" t="s">
        <v>142</v>
      </c>
    </row>
    <row r="105" spans="1:22" x14ac:dyDescent="0.25">
      <c r="A105" s="34" t="s">
        <v>90</v>
      </c>
      <c r="B105" s="16">
        <f>COUNTIF(Base!$BT:$BT,B$1)</f>
        <v>0</v>
      </c>
      <c r="C105" s="16">
        <f>COUNTIF(Base!$BT:$BT,C$1)</f>
        <v>0</v>
      </c>
      <c r="D105" s="16">
        <f>COUNTIF(Base!$BT:$BT,D$1)</f>
        <v>2</v>
      </c>
      <c r="E105" s="16">
        <f>COUNTIF(Base!$BT:$BT,E$1)</f>
        <v>6</v>
      </c>
      <c r="F105" s="16">
        <f>COUNTIF(Base!$BT:$BT,F$1)</f>
        <v>0</v>
      </c>
      <c r="G105" s="16"/>
      <c r="H105" s="16">
        <f t="shared" ref="H105" si="80">SUM(B105:F105)</f>
        <v>8</v>
      </c>
      <c r="K105" s="22">
        <f>B105/$H105</f>
        <v>0</v>
      </c>
      <c r="L105" s="22">
        <f>C105/$H105</f>
        <v>0</v>
      </c>
      <c r="M105" s="22">
        <f>D105/$H105</f>
        <v>0.25</v>
      </c>
      <c r="N105" s="22">
        <f>E105/$H105</f>
        <v>0.75</v>
      </c>
      <c r="O105" s="22">
        <f>F105/$H105</f>
        <v>0</v>
      </c>
      <c r="P105" s="22"/>
      <c r="Q105" s="28">
        <f t="shared" ref="Q105" si="81">SUM(K105:O105)</f>
        <v>1</v>
      </c>
      <c r="T105" s="29">
        <f t="shared" ref="T105" si="82">K105+L105</f>
        <v>0</v>
      </c>
      <c r="U105" s="29">
        <f t="shared" ref="U105" si="83">M105</f>
        <v>0.25</v>
      </c>
      <c r="V105" s="29">
        <f t="shared" ref="V105" si="84">N105+O105</f>
        <v>0.75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B46-8AEE-4E78-B6D5-7821816F80D3}">
  <dimension ref="A1:E50"/>
  <sheetViews>
    <sheetView tabSelected="1" workbookViewId="0">
      <pane xSplit="1" ySplit="1" topLeftCell="B2" activePane="bottomRight" state="frozen"/>
      <selection pane="topRight" activeCell="B1" sqref="B1"/>
      <selection pane="bottomLeft" activeCell="A2" sqref="A2"/>
      <selection pane="bottomRight" activeCell="C2" sqref="C2"/>
    </sheetView>
  </sheetViews>
  <sheetFormatPr baseColWidth="10" defaultRowHeight="15" x14ac:dyDescent="0.25"/>
  <cols>
    <col min="1" max="1" width="40.5703125" style="4" bestFit="1" customWidth="1"/>
    <col min="2" max="2" width="59.7109375" style="4" customWidth="1"/>
    <col min="3" max="3" width="11.42578125" style="4"/>
    <col min="4" max="4" width="11.85546875" style="4" bestFit="1" customWidth="1"/>
    <col min="5" max="5" width="13.7109375" style="4" customWidth="1"/>
    <col min="6" max="16384" width="11.42578125" style="4"/>
  </cols>
  <sheetData>
    <row r="1" spans="1:5" s="40" customFormat="1" ht="25.5" x14ac:dyDescent="0.25">
      <c r="A1" s="38" t="s">
        <v>146</v>
      </c>
      <c r="B1" s="38" t="s">
        <v>147</v>
      </c>
      <c r="C1" s="39" t="s">
        <v>142</v>
      </c>
      <c r="D1" s="39" t="s">
        <v>141</v>
      </c>
      <c r="E1" s="39" t="s">
        <v>140</v>
      </c>
    </row>
    <row r="2" spans="1:5" x14ac:dyDescent="0.25">
      <c r="A2" s="44" t="s">
        <v>20</v>
      </c>
      <c r="B2" s="30" t="s">
        <v>42</v>
      </c>
      <c r="C2" s="22">
        <f>VLOOKUP($B2,Resultados!$2:$109,22,0)</f>
        <v>1</v>
      </c>
      <c r="D2" s="41">
        <f>VLOOKUP($B2,Resultados!$2:$109,21,0)</f>
        <v>0</v>
      </c>
      <c r="E2" s="41">
        <f>VLOOKUP($B2,Resultados!$2:$109,20,0)</f>
        <v>0</v>
      </c>
    </row>
    <row r="3" spans="1:5" x14ac:dyDescent="0.25">
      <c r="A3" s="24" t="s">
        <v>21</v>
      </c>
      <c r="B3" s="27" t="s">
        <v>44</v>
      </c>
      <c r="C3" s="22">
        <f>VLOOKUP($B3,Resultados!$2:$109,22,0)</f>
        <v>1</v>
      </c>
      <c r="D3" s="41">
        <f>VLOOKUP($B3,Resultados!$2:$109,21,0)</f>
        <v>0</v>
      </c>
      <c r="E3" s="41">
        <f>VLOOKUP($B3,Resultados!$2:$109,20,0)</f>
        <v>0</v>
      </c>
    </row>
    <row r="4" spans="1:5" x14ac:dyDescent="0.25">
      <c r="A4" s="24" t="s">
        <v>21</v>
      </c>
      <c r="B4" s="27" t="s">
        <v>45</v>
      </c>
      <c r="C4" s="22">
        <f>VLOOKUP($B4,Resultados!$2:$109,22,0)</f>
        <v>1</v>
      </c>
      <c r="D4" s="41">
        <f>VLOOKUP($B4,Resultados!$2:$109,21,0)</f>
        <v>0</v>
      </c>
      <c r="E4" s="41">
        <f>VLOOKUP($B4,Resultados!$2:$109,20,0)</f>
        <v>0</v>
      </c>
    </row>
    <row r="5" spans="1:5" x14ac:dyDescent="0.25">
      <c r="A5" s="24" t="s">
        <v>21</v>
      </c>
      <c r="B5" s="27" t="s">
        <v>46</v>
      </c>
      <c r="C5" s="22">
        <f>VLOOKUP($B5,Resultados!$2:$109,22,0)</f>
        <v>1</v>
      </c>
      <c r="D5" s="41">
        <f>VLOOKUP($B5,Resultados!$2:$109,21,0)</f>
        <v>0</v>
      </c>
      <c r="E5" s="41">
        <f>VLOOKUP($B5,Resultados!$2:$109,20,0)</f>
        <v>0</v>
      </c>
    </row>
    <row r="6" spans="1:5" x14ac:dyDescent="0.25">
      <c r="A6" s="24" t="s">
        <v>21</v>
      </c>
      <c r="B6" s="27" t="s">
        <v>47</v>
      </c>
      <c r="C6" s="22">
        <f>VLOOKUP($B6,Resultados!$2:$109,22,0)</f>
        <v>1</v>
      </c>
      <c r="D6" s="41">
        <f>VLOOKUP($B6,Resultados!$2:$109,21,0)</f>
        <v>0</v>
      </c>
      <c r="E6" s="41">
        <f>VLOOKUP($B6,Resultados!$2:$109,20,0)</f>
        <v>0</v>
      </c>
    </row>
    <row r="7" spans="1:5" x14ac:dyDescent="0.25">
      <c r="A7" s="24" t="s">
        <v>22</v>
      </c>
      <c r="B7" s="34" t="s">
        <v>50</v>
      </c>
      <c r="C7" s="22">
        <f>VLOOKUP($B7,Resultados!$2:$109,22,0)</f>
        <v>1</v>
      </c>
      <c r="D7" s="41">
        <f>VLOOKUP($B7,Resultados!$2:$109,21,0)</f>
        <v>0</v>
      </c>
      <c r="E7" s="41">
        <f>VLOOKUP($B7,Resultados!$2:$109,20,0)</f>
        <v>0</v>
      </c>
    </row>
    <row r="8" spans="1:5" x14ac:dyDescent="0.25">
      <c r="A8" s="24" t="s">
        <v>22</v>
      </c>
      <c r="B8" s="34" t="s">
        <v>51</v>
      </c>
      <c r="C8" s="22">
        <f>VLOOKUP($B8,Resultados!$2:$109,22,0)</f>
        <v>1</v>
      </c>
      <c r="D8" s="41">
        <f>VLOOKUP($B8,Resultados!$2:$109,21,0)</f>
        <v>0</v>
      </c>
      <c r="E8" s="41">
        <f>VLOOKUP($B8,Resultados!$2:$109,20,0)</f>
        <v>0</v>
      </c>
    </row>
    <row r="9" spans="1:5" x14ac:dyDescent="0.25">
      <c r="A9" s="24" t="s">
        <v>30</v>
      </c>
      <c r="B9" s="34" t="s">
        <v>78</v>
      </c>
      <c r="C9" s="22">
        <f>VLOOKUP($B9,Resultados!$2:$109,22,0)</f>
        <v>1</v>
      </c>
      <c r="D9" s="41">
        <f>VLOOKUP($B9,Resultados!$2:$109,21,0)</f>
        <v>0</v>
      </c>
      <c r="E9" s="41">
        <f>VLOOKUP($B9,Resultados!$2:$109,20,0)</f>
        <v>0</v>
      </c>
    </row>
    <row r="10" spans="1:5" x14ac:dyDescent="0.25">
      <c r="A10" s="44" t="s">
        <v>30</v>
      </c>
      <c r="B10" s="45" t="s">
        <v>79</v>
      </c>
      <c r="C10" s="22">
        <f>VLOOKUP($B10,Resultados!$2:$109,22,0)</f>
        <v>1</v>
      </c>
      <c r="D10" s="41">
        <f>VLOOKUP($B10,Resultados!$2:$109,21,0)</f>
        <v>0</v>
      </c>
      <c r="E10" s="41">
        <f>VLOOKUP($B10,Resultados!$2:$109,20,0)</f>
        <v>0</v>
      </c>
    </row>
    <row r="11" spans="1:5" x14ac:dyDescent="0.25">
      <c r="A11" s="44" t="s">
        <v>30</v>
      </c>
      <c r="B11" s="45" t="s">
        <v>83</v>
      </c>
      <c r="C11" s="22">
        <f>VLOOKUP($B11,Resultados!$2:$109,22,0)</f>
        <v>1</v>
      </c>
      <c r="D11" s="41">
        <f>VLOOKUP($B11,Resultados!$2:$109,21,0)</f>
        <v>0</v>
      </c>
      <c r="E11" s="41">
        <f>VLOOKUP($B11,Resultados!$2:$109,20,0)</f>
        <v>0</v>
      </c>
    </row>
    <row r="12" spans="1:5" x14ac:dyDescent="0.25">
      <c r="A12" s="24" t="s">
        <v>22</v>
      </c>
      <c r="B12" s="34" t="s">
        <v>53</v>
      </c>
      <c r="C12" s="22">
        <f>VLOOKUP($B12,Resultados!$2:$109,22,0)</f>
        <v>0.875</v>
      </c>
      <c r="D12" s="41">
        <f>VLOOKUP($B12,Resultados!$2:$109,21,0)</f>
        <v>0</v>
      </c>
      <c r="E12" s="41">
        <f>VLOOKUP($B12,Resultados!$2:$109,20,0)</f>
        <v>0.125</v>
      </c>
    </row>
    <row r="13" spans="1:5" x14ac:dyDescent="0.25">
      <c r="A13" s="24" t="s">
        <v>22</v>
      </c>
      <c r="B13" s="34" t="s">
        <v>55</v>
      </c>
      <c r="C13" s="22">
        <f>VLOOKUP($B13,Resultados!$2:$109,22,0)</f>
        <v>0.875</v>
      </c>
      <c r="D13" s="41">
        <f>VLOOKUP($B13,Resultados!$2:$109,21,0)</f>
        <v>0</v>
      </c>
      <c r="E13" s="41">
        <f>VLOOKUP($B13,Resultados!$2:$109,20,0)</f>
        <v>0.125</v>
      </c>
    </row>
    <row r="14" spans="1:5" x14ac:dyDescent="0.25">
      <c r="A14" s="24" t="s">
        <v>23</v>
      </c>
      <c r="B14" s="34" t="s">
        <v>56</v>
      </c>
      <c r="C14" s="22">
        <f>VLOOKUP($B14,Resultados!$2:$109,22,0)</f>
        <v>0.875</v>
      </c>
      <c r="D14" s="41">
        <f>VLOOKUP($B14,Resultados!$2:$109,21,0)</f>
        <v>0</v>
      </c>
      <c r="E14" s="41">
        <f>VLOOKUP($B14,Resultados!$2:$109,20,0)</f>
        <v>0.125</v>
      </c>
    </row>
    <row r="15" spans="1:5" x14ac:dyDescent="0.25">
      <c r="A15" s="24" t="s">
        <v>27</v>
      </c>
      <c r="B15" s="34" t="s">
        <v>65</v>
      </c>
      <c r="C15" s="22">
        <f>VLOOKUP($B15,Resultados!$2:$109,22,0)</f>
        <v>0.875</v>
      </c>
      <c r="D15" s="41">
        <f>VLOOKUP($B15,Resultados!$2:$109,21,0)</f>
        <v>0.125</v>
      </c>
      <c r="E15" s="41">
        <f>VLOOKUP($B15,Resultados!$2:$109,20,0)</f>
        <v>0</v>
      </c>
    </row>
    <row r="16" spans="1:5" x14ac:dyDescent="0.25">
      <c r="A16" s="24" t="s">
        <v>29</v>
      </c>
      <c r="B16" s="34" t="s">
        <v>76</v>
      </c>
      <c r="C16" s="22">
        <f>VLOOKUP($B16,Resultados!$2:$109,22,0)</f>
        <v>0.875</v>
      </c>
      <c r="D16" s="41">
        <f>VLOOKUP($B16,Resultados!$2:$109,21,0)</f>
        <v>0.125</v>
      </c>
      <c r="E16" s="41">
        <f>VLOOKUP($B16,Resultados!$2:$109,20,0)</f>
        <v>0</v>
      </c>
    </row>
    <row r="17" spans="1:5" x14ac:dyDescent="0.25">
      <c r="A17" s="24" t="s">
        <v>33</v>
      </c>
      <c r="B17" s="34" t="s">
        <v>89</v>
      </c>
      <c r="C17" s="22">
        <f>VLOOKUP($B17,Resultados!$2:$109,22,0)</f>
        <v>0.75</v>
      </c>
      <c r="D17" s="41">
        <f>VLOOKUP($B17,Resultados!$2:$109,21,0)</f>
        <v>0.25</v>
      </c>
      <c r="E17" s="41">
        <f>VLOOKUP($B17,Resultados!$2:$109,20,0)</f>
        <v>0</v>
      </c>
    </row>
    <row r="18" spans="1:5" x14ac:dyDescent="0.25">
      <c r="A18" s="24" t="s">
        <v>34</v>
      </c>
      <c r="B18" s="34" t="s">
        <v>90</v>
      </c>
      <c r="C18" s="22">
        <f>VLOOKUP($B18,Resultados!$2:$109,22,0)</f>
        <v>0.75</v>
      </c>
      <c r="D18" s="41">
        <f>VLOOKUP($B18,Resultados!$2:$109,21,0)</f>
        <v>0.25</v>
      </c>
      <c r="E18" s="41">
        <f>VLOOKUP($B18,Resultados!$2:$109,20,0)</f>
        <v>0</v>
      </c>
    </row>
    <row r="19" spans="1:5" x14ac:dyDescent="0.25">
      <c r="A19" s="24" t="s">
        <v>22</v>
      </c>
      <c r="B19" s="34" t="s">
        <v>52</v>
      </c>
      <c r="C19" s="22">
        <f>VLOOKUP($B19,Resultados!$2:$109,22,0)</f>
        <v>0.75</v>
      </c>
      <c r="D19" s="41">
        <f>VLOOKUP($B19,Resultados!$2:$109,21,0)</f>
        <v>0.25</v>
      </c>
      <c r="E19" s="41">
        <f>VLOOKUP($B19,Resultados!$2:$109,20,0)</f>
        <v>0</v>
      </c>
    </row>
    <row r="20" spans="1:5" x14ac:dyDescent="0.25">
      <c r="A20" s="24" t="s">
        <v>22</v>
      </c>
      <c r="B20" s="34" t="s">
        <v>54</v>
      </c>
      <c r="C20" s="22">
        <f>VLOOKUP($B20,Resultados!$2:$109,22,0)</f>
        <v>0.75</v>
      </c>
      <c r="D20" s="41">
        <f>VLOOKUP($B20,Resultados!$2:$109,21,0)</f>
        <v>0.125</v>
      </c>
      <c r="E20" s="41">
        <f>VLOOKUP($B20,Resultados!$2:$109,20,0)</f>
        <v>0.125</v>
      </c>
    </row>
    <row r="21" spans="1:5" x14ac:dyDescent="0.25">
      <c r="A21" s="24" t="s">
        <v>23</v>
      </c>
      <c r="B21" s="34" t="s">
        <v>61</v>
      </c>
      <c r="C21" s="22">
        <f>VLOOKUP($B21,Resultados!$2:$109,22,0)</f>
        <v>0.75</v>
      </c>
      <c r="D21" s="41">
        <f>VLOOKUP($B21,Resultados!$2:$109,21,0)</f>
        <v>0.25</v>
      </c>
      <c r="E21" s="41">
        <f>VLOOKUP($B21,Resultados!$2:$109,20,0)</f>
        <v>0</v>
      </c>
    </row>
    <row r="22" spans="1:5" x14ac:dyDescent="0.25">
      <c r="A22" s="24" t="s">
        <v>23</v>
      </c>
      <c r="B22" s="34" t="s">
        <v>62</v>
      </c>
      <c r="C22" s="22">
        <f>VLOOKUP($B22,Resultados!$2:$109,22,0)</f>
        <v>0.75</v>
      </c>
      <c r="D22" s="41">
        <f>VLOOKUP($B22,Resultados!$2:$109,21,0)</f>
        <v>0.125</v>
      </c>
      <c r="E22" s="41">
        <f>VLOOKUP($B22,Resultados!$2:$109,20,0)</f>
        <v>0.125</v>
      </c>
    </row>
    <row r="23" spans="1:5" x14ac:dyDescent="0.25">
      <c r="A23" s="24" t="s">
        <v>28</v>
      </c>
      <c r="B23" s="34" t="s">
        <v>67</v>
      </c>
      <c r="C23" s="22">
        <f>VLOOKUP($B23,Resultados!$2:$109,22,0)</f>
        <v>0.75</v>
      </c>
      <c r="D23" s="41">
        <f>VLOOKUP($B23,Resultados!$2:$109,21,0)</f>
        <v>0.25</v>
      </c>
      <c r="E23" s="41">
        <f>VLOOKUP($B23,Resultados!$2:$109,20,0)</f>
        <v>0</v>
      </c>
    </row>
    <row r="24" spans="1:5" x14ac:dyDescent="0.25">
      <c r="A24" s="24" t="s">
        <v>28</v>
      </c>
      <c r="B24" s="34" t="s">
        <v>71</v>
      </c>
      <c r="C24" s="22">
        <f>VLOOKUP($B24,Resultados!$2:$109,22,0)</f>
        <v>0.75</v>
      </c>
      <c r="D24" s="41">
        <f>VLOOKUP($B24,Resultados!$2:$109,21,0)</f>
        <v>0</v>
      </c>
      <c r="E24" s="41">
        <f>VLOOKUP($B24,Resultados!$2:$109,20,0)</f>
        <v>0.25</v>
      </c>
    </row>
    <row r="25" spans="1:5" x14ac:dyDescent="0.25">
      <c r="A25" s="44" t="s">
        <v>30</v>
      </c>
      <c r="B25" s="45" t="s">
        <v>80</v>
      </c>
      <c r="C25" s="22">
        <f>VLOOKUP($B25,Resultados!$2:$109,22,0)</f>
        <v>0.75</v>
      </c>
      <c r="D25" s="41">
        <f>VLOOKUP($B25,Resultados!$2:$109,21,0)</f>
        <v>0.125</v>
      </c>
      <c r="E25" s="41">
        <f>VLOOKUP($B25,Resultados!$2:$109,20,0)</f>
        <v>0.125</v>
      </c>
    </row>
    <row r="26" spans="1:5" x14ac:dyDescent="0.25">
      <c r="A26" s="44" t="s">
        <v>30</v>
      </c>
      <c r="B26" s="45" t="s">
        <v>82</v>
      </c>
      <c r="C26" s="22">
        <f>VLOOKUP($B26,Resultados!$2:$109,22,0)</f>
        <v>0.75</v>
      </c>
      <c r="D26" s="41">
        <f>VLOOKUP($B26,Resultados!$2:$109,21,0)</f>
        <v>0.25</v>
      </c>
      <c r="E26" s="41">
        <f>VLOOKUP($B26,Resultados!$2:$109,20,0)</f>
        <v>0</v>
      </c>
    </row>
    <row r="27" spans="1:5" x14ac:dyDescent="0.25">
      <c r="A27" s="24" t="s">
        <v>25</v>
      </c>
      <c r="B27" s="34" t="s">
        <v>63</v>
      </c>
      <c r="C27" s="22">
        <f>VLOOKUP($B27,Resultados!$2:$109,22,0)</f>
        <v>0.66666666666666663</v>
      </c>
      <c r="D27" s="41">
        <f>VLOOKUP($B27,Resultados!$2:$109,21,0)</f>
        <v>0.16666666666666666</v>
      </c>
      <c r="E27" s="41">
        <f>VLOOKUP($B27,Resultados!$2:$109,20,0)</f>
        <v>0.16666666666666666</v>
      </c>
    </row>
    <row r="28" spans="1:5" x14ac:dyDescent="0.25">
      <c r="A28" s="24" t="s">
        <v>33</v>
      </c>
      <c r="B28" s="34" t="s">
        <v>88</v>
      </c>
      <c r="C28" s="22">
        <f>VLOOKUP($B28,Resultados!$2:$109,22,0)</f>
        <v>0.625</v>
      </c>
      <c r="D28" s="41">
        <f>VLOOKUP($B28,Resultados!$2:$109,21,0)</f>
        <v>0.125</v>
      </c>
      <c r="E28" s="41">
        <f>VLOOKUP($B28,Resultados!$2:$109,20,0)</f>
        <v>0.25</v>
      </c>
    </row>
    <row r="29" spans="1:5" x14ac:dyDescent="0.25">
      <c r="A29" s="24" t="s">
        <v>21</v>
      </c>
      <c r="B29" s="27" t="s">
        <v>43</v>
      </c>
      <c r="C29" s="22">
        <f>VLOOKUP($B29,Resultados!$2:$109,22,0)</f>
        <v>0.625</v>
      </c>
      <c r="D29" s="41">
        <f>VLOOKUP($B29,Resultados!$2:$109,21,0)</f>
        <v>0.375</v>
      </c>
      <c r="E29" s="41">
        <f>VLOOKUP($B29,Resultados!$2:$109,20,0)</f>
        <v>0</v>
      </c>
    </row>
    <row r="30" spans="1:5" x14ac:dyDescent="0.25">
      <c r="A30" s="24" t="s">
        <v>21</v>
      </c>
      <c r="B30" s="27" t="s">
        <v>48</v>
      </c>
      <c r="C30" s="22">
        <f>VLOOKUP($B30,Resultados!$2:$109,22,0)</f>
        <v>0.625</v>
      </c>
      <c r="D30" s="41">
        <f>VLOOKUP($B30,Resultados!$2:$109,21,0)</f>
        <v>0.375</v>
      </c>
      <c r="E30" s="41">
        <f>VLOOKUP($B30,Resultados!$2:$109,20,0)</f>
        <v>0</v>
      </c>
    </row>
    <row r="31" spans="1:5" x14ac:dyDescent="0.25">
      <c r="A31" s="24" t="s">
        <v>27</v>
      </c>
      <c r="B31" s="34" t="s">
        <v>64</v>
      </c>
      <c r="C31" s="22">
        <f>VLOOKUP($B31,Resultados!$2:$109,22,0)</f>
        <v>0.625</v>
      </c>
      <c r="D31" s="41">
        <f>VLOOKUP($B31,Resultados!$2:$109,21,0)</f>
        <v>0.375</v>
      </c>
      <c r="E31" s="41">
        <f>VLOOKUP($B31,Resultados!$2:$109,20,0)</f>
        <v>0</v>
      </c>
    </row>
    <row r="32" spans="1:5" x14ac:dyDescent="0.25">
      <c r="A32" s="24" t="s">
        <v>28</v>
      </c>
      <c r="B32" s="34" t="s">
        <v>66</v>
      </c>
      <c r="C32" s="22">
        <f>VLOOKUP($B32,Resultados!$2:$109,22,0)</f>
        <v>0.625</v>
      </c>
      <c r="D32" s="41">
        <f>VLOOKUP($B32,Resultados!$2:$109,21,0)</f>
        <v>0.25</v>
      </c>
      <c r="E32" s="41">
        <f>VLOOKUP($B32,Resultados!$2:$109,20,0)</f>
        <v>0.125</v>
      </c>
    </row>
    <row r="33" spans="1:5" x14ac:dyDescent="0.25">
      <c r="A33" s="24" t="s">
        <v>29</v>
      </c>
      <c r="B33" s="34" t="s">
        <v>75</v>
      </c>
      <c r="C33" s="22">
        <f>VLOOKUP($B33,Resultados!$2:$109,22,0)</f>
        <v>0.625</v>
      </c>
      <c r="D33" s="41">
        <f>VLOOKUP($B33,Resultados!$2:$109,21,0)</f>
        <v>0.375</v>
      </c>
      <c r="E33" s="41">
        <f>VLOOKUP($B33,Resultados!$2:$109,20,0)</f>
        <v>0</v>
      </c>
    </row>
    <row r="34" spans="1:5" x14ac:dyDescent="0.25">
      <c r="A34" s="24" t="s">
        <v>30</v>
      </c>
      <c r="B34" s="34" t="s">
        <v>81</v>
      </c>
      <c r="C34" s="22">
        <f>VLOOKUP($B34,Resultados!$2:$109,22,0)</f>
        <v>0.625</v>
      </c>
      <c r="D34" s="41">
        <f>VLOOKUP($B34,Resultados!$2:$109,21,0)</f>
        <v>0.25</v>
      </c>
      <c r="E34" s="41">
        <f>VLOOKUP($B34,Resultados!$2:$109,20,0)</f>
        <v>0.125</v>
      </c>
    </row>
    <row r="35" spans="1:5" x14ac:dyDescent="0.25">
      <c r="A35" s="24" t="s">
        <v>32</v>
      </c>
      <c r="B35" s="34" t="s">
        <v>84</v>
      </c>
      <c r="C35" s="22">
        <f>VLOOKUP($B35,Resultados!$2:$109,22,0)</f>
        <v>0.5</v>
      </c>
      <c r="D35" s="41">
        <f>VLOOKUP($B35,Resultados!$2:$109,21,0)</f>
        <v>0.125</v>
      </c>
      <c r="E35" s="41">
        <f>VLOOKUP($B35,Resultados!$2:$109,20,0)</f>
        <v>0.375</v>
      </c>
    </row>
    <row r="36" spans="1:5" x14ac:dyDescent="0.25">
      <c r="A36" s="24" t="s">
        <v>32</v>
      </c>
      <c r="B36" s="34" t="s">
        <v>85</v>
      </c>
      <c r="C36" s="22">
        <f>VLOOKUP($B36,Resultados!$2:$109,22,0)</f>
        <v>0.5</v>
      </c>
      <c r="D36" s="41">
        <f>VLOOKUP($B36,Resultados!$2:$109,21,0)</f>
        <v>0.375</v>
      </c>
      <c r="E36" s="41">
        <f>VLOOKUP($B36,Resultados!$2:$109,20,0)</f>
        <v>0.125</v>
      </c>
    </row>
    <row r="37" spans="1:5" x14ac:dyDescent="0.25">
      <c r="A37" s="24" t="s">
        <v>21</v>
      </c>
      <c r="B37" s="27" t="s">
        <v>49</v>
      </c>
      <c r="C37" s="22">
        <f>VLOOKUP($B37,Resultados!$2:$109,22,0)</f>
        <v>0.5</v>
      </c>
      <c r="D37" s="41">
        <f>VLOOKUP($B37,Resultados!$2:$109,21,0)</f>
        <v>0.375</v>
      </c>
      <c r="E37" s="41">
        <f>VLOOKUP($B37,Resultados!$2:$109,20,0)</f>
        <v>0.125</v>
      </c>
    </row>
    <row r="38" spans="1:5" x14ac:dyDescent="0.25">
      <c r="A38" s="24" t="s">
        <v>23</v>
      </c>
      <c r="B38" s="34" t="s">
        <v>57</v>
      </c>
      <c r="C38" s="22">
        <f>VLOOKUP($B38,Resultados!$2:$109,22,0)</f>
        <v>0.5</v>
      </c>
      <c r="D38" s="41">
        <f>VLOOKUP($B38,Resultados!$2:$109,21,0)</f>
        <v>0.25</v>
      </c>
      <c r="E38" s="41">
        <f>VLOOKUP($B38,Resultados!$2:$109,20,0)</f>
        <v>0.25</v>
      </c>
    </row>
    <row r="39" spans="1:5" x14ac:dyDescent="0.25">
      <c r="A39" s="24" t="s">
        <v>23</v>
      </c>
      <c r="B39" s="34" t="s">
        <v>58</v>
      </c>
      <c r="C39" s="22">
        <f>VLOOKUP($B39,Resultados!$2:$109,22,0)</f>
        <v>0.5</v>
      </c>
      <c r="D39" s="41">
        <f>VLOOKUP($B39,Resultados!$2:$109,21,0)</f>
        <v>0.25</v>
      </c>
      <c r="E39" s="41">
        <f>VLOOKUP($B39,Resultados!$2:$109,20,0)</f>
        <v>0.25</v>
      </c>
    </row>
    <row r="40" spans="1:5" x14ac:dyDescent="0.25">
      <c r="A40" s="24" t="s">
        <v>23</v>
      </c>
      <c r="B40" s="34" t="s">
        <v>60</v>
      </c>
      <c r="C40" s="22">
        <f>VLOOKUP($B40,Resultados!$2:$109,22,0)</f>
        <v>0.5</v>
      </c>
      <c r="D40" s="41">
        <f>VLOOKUP($B40,Resultados!$2:$109,21,0)</f>
        <v>0.375</v>
      </c>
      <c r="E40" s="41">
        <f>VLOOKUP($B40,Resultados!$2:$109,20,0)</f>
        <v>0.125</v>
      </c>
    </row>
    <row r="41" spans="1:5" x14ac:dyDescent="0.25">
      <c r="A41" s="24" t="s">
        <v>28</v>
      </c>
      <c r="B41" s="34" t="s">
        <v>72</v>
      </c>
      <c r="C41" s="22">
        <f>VLOOKUP($B41,Resultados!$2:$109,22,0)</f>
        <v>0.5</v>
      </c>
      <c r="D41" s="41">
        <f>VLOOKUP($B41,Resultados!$2:$109,21,0)</f>
        <v>0.125</v>
      </c>
      <c r="E41" s="41">
        <f>VLOOKUP($B41,Resultados!$2:$109,20,0)</f>
        <v>0.375</v>
      </c>
    </row>
    <row r="42" spans="1:5" x14ac:dyDescent="0.25">
      <c r="A42" s="24" t="s">
        <v>29</v>
      </c>
      <c r="B42" s="34" t="s">
        <v>73</v>
      </c>
      <c r="C42" s="22">
        <f>VLOOKUP($B42,Resultados!$2:$109,22,0)</f>
        <v>0.5</v>
      </c>
      <c r="D42" s="41">
        <f>VLOOKUP($B42,Resultados!$2:$109,21,0)</f>
        <v>0</v>
      </c>
      <c r="E42" s="41">
        <f>VLOOKUP($B42,Resultados!$2:$109,20,0)</f>
        <v>0.375</v>
      </c>
    </row>
    <row r="43" spans="1:5" x14ac:dyDescent="0.25">
      <c r="A43" s="24" t="s">
        <v>32</v>
      </c>
      <c r="B43" s="34" t="s">
        <v>86</v>
      </c>
      <c r="C43" s="22">
        <f>VLOOKUP($B43,Resultados!$2:$109,22,0)</f>
        <v>0.375</v>
      </c>
      <c r="D43" s="41">
        <f>VLOOKUP($B43,Resultados!$2:$109,21,0)</f>
        <v>0.375</v>
      </c>
      <c r="E43" s="41">
        <f>VLOOKUP($B43,Resultados!$2:$109,20,0)</f>
        <v>0.25</v>
      </c>
    </row>
    <row r="44" spans="1:5" x14ac:dyDescent="0.25">
      <c r="A44" s="24" t="s">
        <v>28</v>
      </c>
      <c r="B44" s="34" t="s">
        <v>69</v>
      </c>
      <c r="C44" s="22">
        <f>VLOOKUP($B44,Resultados!$2:$109,22,0)</f>
        <v>0.375</v>
      </c>
      <c r="D44" s="41">
        <f>VLOOKUP($B44,Resultados!$2:$109,21,0)</f>
        <v>0.25</v>
      </c>
      <c r="E44" s="41">
        <f>VLOOKUP($B44,Resultados!$2:$109,20,0)</f>
        <v>0.375</v>
      </c>
    </row>
    <row r="45" spans="1:5" x14ac:dyDescent="0.25">
      <c r="A45" s="24" t="s">
        <v>29</v>
      </c>
      <c r="B45" s="34" t="s">
        <v>74</v>
      </c>
      <c r="C45" s="22">
        <f>VLOOKUP($B45,Resultados!$2:$109,22,0)</f>
        <v>0.375</v>
      </c>
      <c r="D45" s="41">
        <f>VLOOKUP($B45,Resultados!$2:$109,21,0)</f>
        <v>0.125</v>
      </c>
      <c r="E45" s="41">
        <f>VLOOKUP($B45,Resultados!$2:$109,20,0)</f>
        <v>0.5</v>
      </c>
    </row>
    <row r="46" spans="1:5" x14ac:dyDescent="0.25">
      <c r="A46" s="24" t="s">
        <v>23</v>
      </c>
      <c r="B46" s="34" t="s">
        <v>59</v>
      </c>
      <c r="C46" s="22">
        <f>VLOOKUP($B46,Resultados!$2:$109,22,0)</f>
        <v>0.25</v>
      </c>
      <c r="D46" s="41">
        <f>VLOOKUP($B46,Resultados!$2:$109,21,0)</f>
        <v>0.375</v>
      </c>
      <c r="E46" s="41">
        <f>VLOOKUP($B46,Resultados!$2:$109,20,0)</f>
        <v>0.375</v>
      </c>
    </row>
    <row r="47" spans="1:5" x14ac:dyDescent="0.25">
      <c r="A47" s="24" t="s">
        <v>28</v>
      </c>
      <c r="B47" s="34" t="s">
        <v>68</v>
      </c>
      <c r="C47" s="22">
        <f>VLOOKUP($B47,Resultados!$2:$109,22,0)</f>
        <v>0.25</v>
      </c>
      <c r="D47" s="41">
        <f>VLOOKUP($B47,Resultados!$2:$109,21,0)</f>
        <v>0.125</v>
      </c>
      <c r="E47" s="41">
        <f>VLOOKUP($B47,Resultados!$2:$109,20,0)</f>
        <v>0.625</v>
      </c>
    </row>
    <row r="48" spans="1:5" x14ac:dyDescent="0.25">
      <c r="A48" s="24" t="s">
        <v>28</v>
      </c>
      <c r="B48" s="34" t="s">
        <v>70</v>
      </c>
      <c r="C48" s="22">
        <f>VLOOKUP($B48,Resultados!$2:$109,22,0)</f>
        <v>0.25</v>
      </c>
      <c r="D48" s="41">
        <f>VLOOKUP($B48,Resultados!$2:$109,21,0)</f>
        <v>0.375</v>
      </c>
      <c r="E48" s="41">
        <f>VLOOKUP($B48,Resultados!$2:$109,20,0)</f>
        <v>0.375</v>
      </c>
    </row>
    <row r="49" spans="1:5" x14ac:dyDescent="0.25">
      <c r="A49" s="24" t="s">
        <v>29</v>
      </c>
      <c r="B49" s="34" t="s">
        <v>77</v>
      </c>
      <c r="C49" s="22">
        <f>VLOOKUP($B49,Resultados!$2:$109,22,0)</f>
        <v>0.25</v>
      </c>
      <c r="D49" s="41">
        <f>VLOOKUP($B49,Resultados!$2:$109,21,0)</f>
        <v>0.375</v>
      </c>
      <c r="E49" s="41">
        <f>VLOOKUP($B49,Resultados!$2:$109,20,0)</f>
        <v>0.375</v>
      </c>
    </row>
    <row r="50" spans="1:5" x14ac:dyDescent="0.25">
      <c r="A50" s="24" t="s">
        <v>32</v>
      </c>
      <c r="B50" s="34" t="s">
        <v>87</v>
      </c>
      <c r="C50" s="22">
        <f>VLOOKUP($B50,Resultados!$2:$109,22,0)</f>
        <v>0.125</v>
      </c>
      <c r="D50" s="41">
        <f>VLOOKUP($B50,Resultados!$2:$109,21,0)</f>
        <v>0.5</v>
      </c>
      <c r="E50" s="41">
        <f>VLOOKUP($B50,Resultados!$2:$109,20,0)</f>
        <v>0.375</v>
      </c>
    </row>
  </sheetData>
  <autoFilter ref="A1:E1" xr:uid="{C966F2F4-6F6F-46AE-AB3B-8EECBCD1289B}">
    <sortState xmlns:xlrd2="http://schemas.microsoft.com/office/spreadsheetml/2017/richdata2" ref="A2:E63">
      <sortCondition descending="1" ref="C1"/>
    </sortState>
  </autoFilter>
  <conditionalFormatting sqref="C1:E1">
    <cfRule type="colorScale" priority="2">
      <colorScale>
        <cfvo type="min"/>
        <cfvo type="percentile" val="50"/>
        <cfvo type="max"/>
        <color rgb="FFF8696B"/>
        <color rgb="FFFFEB84"/>
        <color rgb="FF63BE7B"/>
      </colorScale>
    </cfRule>
  </conditionalFormatting>
  <conditionalFormatting sqref="C1:E1">
    <cfRule type="colorScale" priority="1">
      <colorScale>
        <cfvo type="min"/>
        <cfvo type="percentile" val="50"/>
        <cfvo type="max"/>
        <color rgb="FFF8696B"/>
        <color rgb="FFFFEB84"/>
        <color rgb="FF63BE7B"/>
      </colorScale>
    </cfRule>
  </conditionalFormatting>
  <conditionalFormatting sqref="C2:C50">
    <cfRule type="colorScale" priority="4">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Base</vt:lpstr>
      <vt:lpstr>AlphaCronb</vt:lpstr>
      <vt:lpstr>Caracterización</vt:lpstr>
      <vt:lpstr>Resultados</vt:lpstr>
      <vt:lpstr>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Echeverría Escobar</cp:lastModifiedBy>
  <dcterms:created xsi:type="dcterms:W3CDTF">2022-09-13T12:21:13Z</dcterms:created>
  <dcterms:modified xsi:type="dcterms:W3CDTF">2022-09-15T12:50:11Z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f4e9a4a-eb20-4aad-9a64-8872817c1a6f_Enabled">
    <vt:lpwstr>true</vt:lpwstr>
  </property>
  <property fmtid="{D5CDD505-2E9C-101B-9397-08002B2CF9AE}" pid="3" name="MSIP_Label_9f4e9a4a-eb20-4aad-9a64-8872817c1a6f_SetDate">
    <vt:lpwstr>2022-09-13T12:21:38Z</vt:lpwstr>
  </property>
  <property fmtid="{D5CDD505-2E9C-101B-9397-08002B2CF9AE}" pid="4" name="MSIP_Label_9f4e9a4a-eb20-4aad-9a64-8872817c1a6f_Method">
    <vt:lpwstr>Standard</vt:lpwstr>
  </property>
  <property fmtid="{D5CDD505-2E9C-101B-9397-08002B2CF9AE}" pid="5" name="MSIP_Label_9f4e9a4a-eb20-4aad-9a64-8872817c1a6f_Name">
    <vt:lpwstr>defa4170-0d19-0005-0004-bc88714345d2</vt:lpwstr>
  </property>
  <property fmtid="{D5CDD505-2E9C-101B-9397-08002B2CF9AE}" pid="6" name="MSIP_Label_9f4e9a4a-eb20-4aad-9a64-8872817c1a6f_SiteId">
    <vt:lpwstr>7a599002-001c-432c-846e-1ddca9f6b299</vt:lpwstr>
  </property>
  <property fmtid="{D5CDD505-2E9C-101B-9397-08002B2CF9AE}" pid="7" name="MSIP_Label_9f4e9a4a-eb20-4aad-9a64-8872817c1a6f_ActionId">
    <vt:lpwstr>9a59e825-1048-4807-a844-9b4aa4f47202</vt:lpwstr>
  </property>
  <property fmtid="{D5CDD505-2E9C-101B-9397-08002B2CF9AE}" pid="8" name="MSIP_Label_9f4e9a4a-eb20-4aad-9a64-8872817c1a6f_ContentBits">
    <vt:lpwstr>0</vt:lpwstr>
  </property>
</Properties>
</file>